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. Sommaire" sheetId="1" state="visible" r:id="rId3"/>
    <sheet name="1. ARR décomposition" sheetId="2" state="visible" r:id="rId4"/>
    <sheet name="2. Récurrent &amp; PCA" sheetId="3" state="visible" r:id="rId5"/>
    <sheet name="3. Recouvrement" sheetId="4" state="visible" r:id="rId6"/>
    <sheet name="4. Panier moyen" sheetId="5" state="visible" r:id="rId7"/>
    <sheet name="5. LTV" sheetId="6" state="visible" r:id="rId8"/>
    <sheet name="6. Croissance" sheetId="7" state="visible" r:id="rId9"/>
    <sheet name="7. Acquisition Sales" sheetId="8" state="visible" r:id="rId10"/>
    <sheet name="8. Upsell &amp; NRR CSM" sheetId="9" state="visible" r:id="rId11"/>
    <sheet name="9. Cohortes NRR" sheetId="10" state="visible" r:id="rId12"/>
    <sheet name="10. KPIs &amp; synthèse" sheetId="11" state="visible" r:id="rId13"/>
    <sheet name="11. Géographie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<sst xmlns="http://schemas.openxmlformats.org/spreadsheetml/2006/main" count="430" uniqueCount="262">
  <si>
    <t xml:space="preserve">DATAPACK · DUE DILIGENCE FINANCIÈRE</t>
  </si>
  <si>
    <t xml:space="preserve">Compte démo — revue financière</t>
  </si>
  <si>
    <t xml:space="preserve">12 mois glissants · juin 2025 → mai 2026  ·  source : MCP Fincome (fraîcheur 26 mai 2026)</t>
  </si>
  <si>
    <t xml:space="preserve">INDICATEURS CLÉS</t>
  </si>
  <si>
    <t xml:space="preserve">ARR</t>
  </si>
  <si>
    <t xml:space="preserve">Croissance ARR (YoY)</t>
  </si>
  <si>
    <t xml:space="preserve">NRR (annuelle)</t>
  </si>
  <si>
    <t xml:space="preserve">Quick ratio (LTM)</t>
  </si>
  <si>
    <t xml:space="preserve">Clients actifs</t>
  </si>
  <si>
    <t xml:space="preserve">ARPA (mai-26)</t>
  </si>
  <si>
    <t xml:space="preserve">CE QUE RÉPOND CE DATAPACK</t>
  </si>
  <si>
    <t xml:space="preserve">1. ARR — décomposition</t>
  </si>
  <si>
    <t xml:space="preserve">Comment se décompose l'ARR par industrie, taille, canal et produit ?</t>
  </si>
  <si>
    <t xml:space="preserve">2. Récurrent vs one-off &amp; PCA</t>
  </si>
  <si>
    <t xml:space="preserve">Quelle part du revenu est récurrente, et quel niveau de produits constatés d'avance ?</t>
  </si>
  <si>
    <t xml:space="preserve">3. Recouvrement</t>
  </si>
  <si>
    <t xml:space="preserve">Comment se répartit le recouvrement par statut, et quel taux d'impayé ?</t>
  </si>
  <si>
    <t xml:space="preserve">4. Panier moyen (ARPA)</t>
  </si>
  <si>
    <t xml:space="preserve">Comment évolue le panier moyen, au global et par segment ?</t>
  </si>
  <si>
    <t xml:space="preserve">5. LTV</t>
  </si>
  <si>
    <t xml:space="preserve">Comment évolue la valeur vie client (12 m glissants), au global et par segment ?</t>
  </si>
  <si>
    <t xml:space="preserve">6. Décomposition de la croissance</t>
  </si>
  <si>
    <t xml:space="preserve">Quelle part de new / réactivation / expansion / contraction / churn ?</t>
  </si>
  <si>
    <t xml:space="preserve">7. Acquisition par Sales</t>
  </si>
  <si>
    <t xml:space="preserve">Comment se répartit l'acquisition entre commerciaux ?</t>
  </si>
  <si>
    <t xml:space="preserve">8. Upsell &amp; NRR par CSM</t>
  </si>
  <si>
    <t xml:space="preserve">Qui porte l'expansion, et quelle NRR par CSM ?</t>
  </si>
  <si>
    <t xml:space="preserve">9. Cohortes NRR (24 m)</t>
  </si>
  <si>
    <t xml:space="preserve">Comment les cohortes mensuelles retiennent-elles leur revenu sur 24 mois ?</t>
  </si>
  <si>
    <t xml:space="preserve">10. KPIs &amp; synthèse</t>
  </si>
  <si>
    <t xml:space="preserve">Quels sont les indicateurs de santé SaaS consolidés ?</t>
  </si>
  <si>
    <t xml:space="preserve">11. Géographie</t>
  </si>
  <si>
    <t xml:space="preserve">Comment l'ARR se répartit-il par pays ?</t>
  </si>
  <si>
    <t xml:space="preserve">Toutes les analyses sont produites à partir du connecteur MCP Fincome (lecture des métriques et des vues lignes-à-lignes). Aucune extraction, aucun SQL, aucun tableur intermédiaire.</t>
  </si>
  <si>
    <t xml:space="preserve">ANALYSE 1 · DÉCOMPOSITION DE L'ARR</t>
  </si>
  <si>
    <t xml:space="preserve">Comment se décompose l'ARR ?</t>
  </si>
  <si>
    <t xml:space="preserve">Snapshot mai-2026 · ARR = MRR × 12 · source : MCP Fincome</t>
  </si>
  <si>
    <t xml:space="preserve">Par industrie</t>
  </si>
  <si>
    <t xml:space="preserve">Par taille de compte</t>
  </si>
  <si>
    <t xml:space="preserve">Segment</t>
  </si>
  <si>
    <t xml:space="preserve">MRR (€/mois)</t>
  </si>
  <si>
    <t xml:space="preserve">ARR (€)</t>
  </si>
  <si>
    <t xml:space="preserve">% ARR</t>
  </si>
  <si>
    <t xml:space="preserve">Technology</t>
  </si>
  <si>
    <t xml:space="preserve">Small business</t>
  </si>
  <si>
    <t xml:space="preserve">Healthcare</t>
  </si>
  <si>
    <t xml:space="preserve">Medium business</t>
  </si>
  <si>
    <t xml:space="preserve">Finance</t>
  </si>
  <si>
    <t xml:space="preserve">Large enterprise</t>
  </si>
  <si>
    <t xml:space="preserve">Manufacturing</t>
  </si>
  <si>
    <t xml:space="preserve">Total</t>
  </si>
  <si>
    <t xml:space="preserve">Education</t>
  </si>
  <si>
    <t xml:space="preserve">Retail</t>
  </si>
  <si>
    <t xml:space="preserve">Government</t>
  </si>
  <si>
    <t xml:space="preserve">Par canal d'acquisition</t>
  </si>
  <si>
    <t xml:space="preserve">Par produit</t>
  </si>
  <si>
    <t xml:space="preserve">Digital marketing</t>
  </si>
  <si>
    <t xml:space="preserve">Premium</t>
  </si>
  <si>
    <t xml:space="preserve">Direct sales</t>
  </si>
  <si>
    <t xml:space="preserve">Custom</t>
  </si>
  <si>
    <t xml:space="preserve">Referrals</t>
  </si>
  <si>
    <t xml:space="preserve">Enterprise</t>
  </si>
  <si>
    <t xml:space="preserve">Partnerships</t>
  </si>
  <si>
    <t xml:space="preserve">Standard</t>
  </si>
  <si>
    <t xml:space="preserve">Events</t>
  </si>
  <si>
    <t xml:space="preserve">Basic</t>
  </si>
  <si>
    <t xml:space="preserve">ANALYSE 2 · QUALITÉ DU REVENU &amp; PCA</t>
  </si>
  <si>
    <t xml:space="preserve">Récurrent vs one-off, et produits constatés d'avance</t>
  </si>
  <si>
    <t xml:space="preserve">12 mois glissants · récurrent = MRR · PCA approchée par encaissé − reconnu</t>
  </si>
  <si>
    <t xml:space="preserve">Mois</t>
  </si>
  <si>
    <t xml:space="preserve">Revenu reconnu</t>
  </si>
  <si>
    <t xml:space="preserve">dont récurrent</t>
  </si>
  <si>
    <t xml:space="preserve">dont one-off</t>
  </si>
  <si>
    <t xml:space="preserve">Encaissé</t>
  </si>
  <si>
    <t xml:space="preserve">Enc./reconnu</t>
  </si>
  <si>
    <t xml:space="preserve">PCA cumulée</t>
  </si>
  <si>
    <t xml:space="preserve">juin-25</t>
  </si>
  <si>
    <t xml:space="preserve">juil-25</t>
  </si>
  <si>
    <t xml:space="preserve">aout-25</t>
  </si>
  <si>
    <t xml:space="preserve">sept-25</t>
  </si>
  <si>
    <t xml:space="preserve">oct-25</t>
  </si>
  <si>
    <t xml:space="preserve">nov-25</t>
  </si>
  <si>
    <t xml:space="preserve">dec-25</t>
  </si>
  <si>
    <t xml:space="preserve">janv-26</t>
  </si>
  <si>
    <t xml:space="preserve">fevr-26</t>
  </si>
  <si>
    <t xml:space="preserve">mars-26</t>
  </si>
  <si>
    <t xml:space="preserve">avr-26</t>
  </si>
  <si>
    <t xml:space="preserve">mai-26</t>
  </si>
  <si>
    <t xml:space="preserve">Total LTM</t>
  </si>
  <si>
    <t xml:space="preserve">LECTURE</t>
  </si>
  <si>
    <t xml:space="preserve">Part récurrente</t>
  </si>
  <si>
    <t xml:space="preserve">Part one-off / non récurrent</t>
  </si>
  <si>
    <t xml:space="preserve">Ratio encaissé / reconnu (LTM)</t>
  </si>
  <si>
    <t xml:space="preserve">Build PCA (encaissé − reconnu, LTM)</t>
  </si>
  <si>
    <t xml:space="preserve">La facturation annuelle d'avance (encaissé ≈ 130 % du reconnu) génère une PCA croissante (~+5,8 M€ sur 12 mois). Le solde absolu de PCA nécessiterait l'échéancier de reconnaissance.</t>
  </si>
  <si>
    <t xml:space="preserve">ANALYSE 3 · RECOUVREMENT</t>
  </si>
  <si>
    <t xml:space="preserve">Statuts de facture et taux d'impayé</t>
  </si>
  <si>
    <t xml:space="preserve">12 mois glissants · source : MCP Fincome (revenu par statut de facture)</t>
  </si>
  <si>
    <t xml:space="preserve">Payé</t>
  </si>
  <si>
    <t xml:space="preserve">Impayé</t>
  </si>
  <si>
    <t xml:space="preserve">Open (émis)</t>
  </si>
  <si>
    <t xml:space="preserve">Taux impayé</t>
  </si>
  <si>
    <t xml:space="preserve">Taux open</t>
  </si>
  <si>
    <t xml:space="preserve">Sur 12 mois : 96,5 % payé, 3,1 % impayé (stable 2,7–3,9 %/mois), 0,4 % émis non encore échu (concentré sur mai-26). Aucun signal de dégradation du recouvrement.</t>
  </si>
  <si>
    <t xml:space="preserve">ANALYSE 4 · PANIER MOYEN (ARPA)</t>
  </si>
  <si>
    <t xml:space="preserve">Comment évolue le panier moyen ?</t>
  </si>
  <si>
    <t xml:space="preserve">12 mois glissants (global) · déc-24 → mai-26 (segments) · source : MCP Fincome</t>
  </si>
  <si>
    <t xml:space="preserve">ARPA global (€/mois)</t>
  </si>
  <si>
    <t xml:space="preserve">ARPA déc-24</t>
  </si>
  <si>
    <t xml:space="preserve">ARPA mai-26</t>
  </si>
  <si>
    <t xml:space="preserve">Δ %</t>
  </si>
  <si>
    <t xml:space="preserve">ARPA</t>
  </si>
  <si>
    <t xml:space="preserve">Industrie</t>
  </si>
  <si>
    <t xml:space="preserve">ARPA global +12 % sur 12 mois (1 225 → 1 368 €), convergence des segments ~1 250–1 435 €. Montée en gamme régulière.</t>
  </si>
  <si>
    <t xml:space="preserve">ANALYSE 5 · VALEUR VIE CLIENT (LTV)</t>
  </si>
  <si>
    <t xml:space="preserve">Comment évolue la LTV ?</t>
  </si>
  <si>
    <t xml:space="preserve">Global = métrique Fincome (12 m glissants) · segments = ARPA annualisé / churn brut (méthode transparente)</t>
  </si>
  <si>
    <t xml:space="preserve">LTV par segment (dérivée)</t>
  </si>
  <si>
    <t xml:space="preserve">LTV globale Fincome (€)</t>
  </si>
  <si>
    <t xml:space="preserve">ARPA mensuel</t>
  </si>
  <si>
    <t xml:space="preserve">ARPA annualisé</t>
  </si>
  <si>
    <t xml:space="preserve">Churn brut annuel</t>
  </si>
  <si>
    <t xml:space="preserve">LTV (€)</t>
  </si>
  <si>
    <t xml:space="preserve">LTV</t>
  </si>
  <si>
    <t xml:space="preserve">LTV moyenne ~140 k€ (= ARPA annualisé ≈ 16,4 k€ / churn ~12 %). Par segment : large enterprise la plus élevée (churn le plus faible), medium la plus basse (churn le plus haut). Métrique sensible aux variations de churn.</t>
  </si>
  <si>
    <t xml:space="preserve">Moyenne LTM</t>
  </si>
  <si>
    <t xml:space="preserve">ANALYSE 6 · DÉCOMPOSITION DE LA CROISSANCE</t>
  </si>
  <si>
    <t xml:space="preserve">New / réactivation / expansion / contraction / churn</t>
  </si>
  <si>
    <t xml:space="preserve">Mouvements de MRR · 12 mois glissants · source : MCP Fincome</t>
  </si>
  <si>
    <t xml:space="preserve">New business</t>
  </si>
  <si>
    <t xml:space="preserve">Réactivation</t>
  </si>
  <si>
    <t xml:space="preserve">Expansion</t>
  </si>
  <si>
    <t xml:space="preserve">Contraction</t>
  </si>
  <si>
    <t xml:space="preserve">Churn</t>
  </si>
  <si>
    <t xml:space="preserve">Net</t>
  </si>
  <si>
    <t xml:space="preserve">Gross new (new + réactivation)</t>
  </si>
  <si>
    <t xml:space="preserve">Érosion brute (churn + contraction)</t>
  </si>
  <si>
    <t xml:space="preserve">New business domine (+747 k€ MRR), quick ratio ~4,2 : acquisition très efficace. Mais expansion (+262 k€) ≈ érosion (−270 k€) → NRR ~100 %.</t>
  </si>
  <si>
    <t xml:space="preserve">ANALYSE 7 · ACQUISITION PAR SALES</t>
  </si>
  <si>
    <t xml:space="preserve">Comment se répartit l'acquisition ?</t>
  </si>
  <si>
    <t xml:space="preserve">New MRR sur 12 mois glissants · source : MCP Fincome</t>
  </si>
  <si>
    <t xml:space="preserve">Commercial</t>
  </si>
  <si>
    <t xml:space="preserve">New MRR (LTM)</t>
  </si>
  <si>
    <t xml:space="preserve">New ARR (€)</t>
  </si>
  <si>
    <t xml:space="preserve">% du new</t>
  </si>
  <si>
    <t xml:space="preserve">alice</t>
  </si>
  <si>
    <t xml:space="preserve">charlie</t>
  </si>
  <si>
    <t xml:space="preserve">bob</t>
  </si>
  <si>
    <t xml:space="preserve">david</t>
  </si>
  <si>
    <t xml:space="preserve">eve</t>
  </si>
  <si>
    <t xml:space="preserve">alice (34 %) et charlie (31 %) = 65 % du new business → dépendance à 2 commerciaux. eve nettement en retrait (4 %).</t>
  </si>
  <si>
    <t xml:space="preserve">ANALYSE 8 · CSM</t>
  </si>
  <si>
    <t xml:space="preserve">Upsell et NRR par CSM</t>
  </si>
  <si>
    <t xml:space="preserve">Expansion (LTM, répartie ~72/28) · NRR mensuelle · source : MCP Fincome</t>
  </si>
  <si>
    <t xml:space="preserve">Upsell (expansion) par CSM</t>
  </si>
  <si>
    <t xml:space="preserve">NRR mensuelle par CSM</t>
  </si>
  <si>
    <t xml:space="preserve">CSM</t>
  </si>
  <si>
    <t xml:space="preserve">Part</t>
  </si>
  <si>
    <t xml:space="preserve">Expansion LTM (€)</t>
  </si>
  <si>
    <t xml:space="preserve">alice porte ~72 % de l'expansion ; les deux CSM à ~100 % de NRR mensuelle — plafond structurel identique. CS sous-dimensionnée (2 CSM / ~1 390 comptes).</t>
  </si>
  <si>
    <t xml:space="preserve">ANALYSE 9 · COHORTES MENSUELLES DE NRR</t>
  </si>
  <si>
    <t xml:space="preserve">Rétention du revenu par cohorte d'acquisition (24 mois)</t>
  </si>
  <si>
    <t xml:space="preserve">NRR(cohorte, M+k) = MRR(M+k) / MRR(M+0) · source : MCP Fincome</t>
  </si>
  <si>
    <t xml:space="preserve">MRR par cohorte (€) — par mois depuis acquisition</t>
  </si>
  <si>
    <t xml:space="preserve">Cohorte</t>
  </si>
  <si>
    <t xml:space="preserve">M+0</t>
  </si>
  <si>
    <t xml:space="preserve">M+1</t>
  </si>
  <si>
    <t xml:space="preserve">M+2</t>
  </si>
  <si>
    <t xml:space="preserve">M+3</t>
  </si>
  <si>
    <t xml:space="preserve">M+4</t>
  </si>
  <si>
    <t xml:space="preserve">M+5</t>
  </si>
  <si>
    <t xml:space="preserve">M+6</t>
  </si>
  <si>
    <t xml:space="preserve">M+7</t>
  </si>
  <si>
    <t xml:space="preserve">M+8</t>
  </si>
  <si>
    <t xml:space="preserve">M+9</t>
  </si>
  <si>
    <t xml:space="preserve">M+10</t>
  </si>
  <si>
    <t xml:space="preserve">M+11</t>
  </si>
  <si>
    <t xml:space="preserve">M+12</t>
  </si>
  <si>
    <t xml:space="preserve">M+13</t>
  </si>
  <si>
    <t xml:space="preserve">M+14</t>
  </si>
  <si>
    <t xml:space="preserve">M+15</t>
  </si>
  <si>
    <t xml:space="preserve">M+16</t>
  </si>
  <si>
    <t xml:space="preserve">M+17</t>
  </si>
  <si>
    <t xml:space="preserve">M+18</t>
  </si>
  <si>
    <t xml:space="preserve">M+19</t>
  </si>
  <si>
    <t xml:space="preserve">M+20</t>
  </si>
  <si>
    <t xml:space="preserve">M+21</t>
  </si>
  <si>
    <t xml:space="preserve">M+22</t>
  </si>
  <si>
    <t xml:space="preserve">M+23</t>
  </si>
  <si>
    <t xml:space="preserve">2024-06</t>
  </si>
  <si>
    <t xml:space="preserve">2024-07</t>
  </si>
  <si>
    <t xml:space="preserve">2024-08</t>
  </si>
  <si>
    <t xml:space="preserve">2024-09</t>
  </si>
  <si>
    <t xml:space="preserve">2024-10</t>
  </si>
  <si>
    <t xml:space="preserve">2024-11</t>
  </si>
  <si>
    <t xml:space="preserve">2024-12</t>
  </si>
  <si>
    <t xml:space="preserve">2025-01</t>
  </si>
  <si>
    <t xml:space="preserve">2025-02</t>
  </si>
  <si>
    <t xml:space="preserve">2025-03</t>
  </si>
  <si>
    <t xml:space="preserve">2025-04</t>
  </si>
  <si>
    <t xml:space="preserve">2025-05</t>
  </si>
  <si>
    <t xml:space="preserve">2025-06</t>
  </si>
  <si>
    <t xml:space="preserve">2025-07</t>
  </si>
  <si>
    <t xml:space="preserve">2025-08</t>
  </si>
  <si>
    <t xml:space="preserve">2025-09</t>
  </si>
  <si>
    <t xml:space="preserve">2025-10</t>
  </si>
  <si>
    <t xml:space="preserve">2025-11</t>
  </si>
  <si>
    <t xml:space="preserve">2025-12</t>
  </si>
  <si>
    <t xml:space="preserve">2026-01</t>
  </si>
  <si>
    <t xml:space="preserve">2026-02</t>
  </si>
  <si>
    <t xml:space="preserve">2026-03</t>
  </si>
  <si>
    <t xml:space="preserve">2026-04</t>
  </si>
  <si>
    <t xml:space="preserve">2026-05</t>
  </si>
  <si>
    <t xml:space="preserve">NRR par cohorte (%) — base M+0</t>
  </si>
  <si>
    <t xml:space="preserve">Vert = expansion nette (&gt;100 %), rouge = érosion (&lt;100 %). Les cohortes anciennes (2024) dépassent 110–120 % à 24 mois ; les récentes oscillent autour de 100 % — confirme une rétention nette à ~100 %, portée par l'empilement de millésimes plus que par l'expansion intra-cohorte.</t>
  </si>
  <si>
    <t xml:space="preserve">SYNTHÈSE · INDICATEURS SaaS</t>
  </si>
  <si>
    <t xml:space="preserve">Scorecard de due diligence</t>
  </si>
  <si>
    <t xml:space="preserve">12 mois glissants · source : MCP Fincome</t>
  </si>
  <si>
    <t xml:space="preserve">Indicateur</t>
  </si>
  <si>
    <t xml:space="preserve">Valeur</t>
  </si>
  <si>
    <t xml:space="preserve">Commentaire</t>
  </si>
  <si>
    <t xml:space="preserve">ARR (mai-26)</t>
  </si>
  <si>
    <t xml:space="preserve">Somme des décompositions, réconciliée</t>
  </si>
  <si>
    <t xml:space="preserve">MRR mai-25 → mai-26</t>
  </si>
  <si>
    <t xml:space="preserve">MRR (mai-26)</t>
  </si>
  <si>
    <t xml:space="preserve">Run-rate récurrent</t>
  </si>
  <si>
    <t xml:space="preserve">≈ MRR / ARPA</t>
  </si>
  <si>
    <t xml:space="preserve">+12 % sur 12 mois</t>
  </si>
  <si>
    <t xml:space="preserve">Revenu reconnu (LTM)</t>
  </si>
  <si>
    <t xml:space="preserve">dont récurrent ~94 %</t>
  </si>
  <si>
    <t xml:space="preserve">One-off ~6 % — qualité élevée</t>
  </si>
  <si>
    <t xml:space="preserve">Encaissé / reconnu</t>
  </si>
  <si>
    <t xml:space="preserve">Facturation annuelle d'avance → PCA</t>
  </si>
  <si>
    <t xml:space="preserve">Expansion ≈ érosion</t>
  </si>
  <si>
    <t xml:space="preserve">GRR (estimée)</t>
  </si>
  <si>
    <t xml:space="preserve">1 − (churn+contraction) brut</t>
  </si>
  <si>
    <t xml:space="preserve">(new+exp+réactiv.)/(churn+contraction)</t>
  </si>
  <si>
    <t xml:space="preserve">Churn brut annualisé (lost)</t>
  </si>
  <si>
    <t xml:space="preserve">Lost MRR LTM ×12 / ARR</t>
  </si>
  <si>
    <t xml:space="preserve">LTV moyenne</t>
  </si>
  <si>
    <t xml:space="preserve">ARPA annualisé / churn</t>
  </si>
  <si>
    <t xml:space="preserve">Taux d'impayé (LTM)</t>
  </si>
  <si>
    <t xml:space="preserve">Stable</t>
  </si>
  <si>
    <t xml:space="preserve">Top 10 clients / ARR</t>
  </si>
  <si>
    <t xml:space="preserve">Zéro concentration</t>
  </si>
  <si>
    <t xml:space="preserve">Rule of 40 non calculable sans marge (non instrumentée dans le compte démo). CAC / payback / LTV-CAC : CAC non instrumenté.</t>
  </si>
  <si>
    <t xml:space="preserve">EXTRA · GÉOGRAPHIE</t>
  </si>
  <si>
    <t xml:space="preserve">Répartition de l'ARR par pays</t>
  </si>
  <si>
    <t xml:space="preserve">Snapshot mai-26 · source : MCP Fincome</t>
  </si>
  <si>
    <t xml:space="preserve">Pays</t>
  </si>
  <si>
    <t xml:space="preserve">United States</t>
  </si>
  <si>
    <t xml:space="preserve">United Kingdom</t>
  </si>
  <si>
    <t xml:space="preserve">France</t>
  </si>
  <si>
    <t xml:space="preserve">Canada</t>
  </si>
  <si>
    <t xml:space="preserve">Germany</t>
  </si>
  <si>
    <t xml:space="preserve">Others</t>
  </si>
  <si>
    <t xml:space="preserve">Spain</t>
  </si>
  <si>
    <t xml:space="preserve">Italy</t>
  </si>
  <si>
    <t xml:space="preserve">Australia</t>
  </si>
  <si>
    <t xml:space="preserve">Netherlands</t>
  </si>
  <si>
    <t xml:space="preserve">Belgium</t>
  </si>
  <si>
    <t xml:space="preserve">Trio de tête US / UK / France ≈ 4,1–4,5 M€ chacun. Le UK est le 1er moteur de croissance sur 18 mois (cf. analyse croisée).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</si>
</sst>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,,&quot; M€&quot;;\(#,##0.0,,&quot; M€)&quot;;\–"/>
    <numFmt numFmtId="166" formatCode="0.0%;\(0.0%\);\–"/>
    <numFmt numFmtId="167" formatCode="0.0\x"/>
    <numFmt numFmtId="168" formatCode="#,##0;\(#,##0\);\–"/>
    <numFmt numFmtId="169" formatCode="#,##0&quot; €&quot;;\(#,##0&quot;) €&quot;;\–"/>
    <numFmt numFmtId="170" formatCode="0%;\(0%\);\–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2544E0"/>
      <name val="Inter"/>
      <family val="0"/>
      <charset val="1"/>
    </font>
    <font>
      <b val="true"/>
      <sz val="18"/>
      <color rgb="FF020512"/>
      <name val="Inter"/>
      <family val="0"/>
      <charset val="1"/>
    </font>
    <font>
      <sz val="10"/>
      <color rgb="FF7B7C81"/>
      <name val="Inter"/>
      <family val="0"/>
      <charset val="1"/>
    </font>
    <font>
      <b val="true"/>
      <sz val="20"/>
      <color rgb="FF2544E0"/>
      <name val="Inter"/>
      <family val="0"/>
      <charset val="1"/>
    </font>
    <font>
      <b val="true"/>
      <sz val="20"/>
      <color rgb="FF00A63E"/>
      <name val="Inter"/>
      <family val="0"/>
      <charset val="1"/>
    </font>
    <font>
      <b val="true"/>
      <sz val="20"/>
      <color rgb="FF020512"/>
      <name val="Inter"/>
      <family val="0"/>
      <charset val="1"/>
    </font>
    <font>
      <b val="true"/>
      <sz val="10"/>
      <color rgb="FF020512"/>
      <name val="Inter"/>
      <family val="0"/>
      <charset val="1"/>
    </font>
    <font>
      <i val="true"/>
      <sz val="9"/>
      <color rgb="FF7B7C81"/>
      <name val="Inter"/>
      <family val="0"/>
      <charset val="1"/>
    </font>
    <font>
      <b val="true"/>
      <sz val="11"/>
      <color rgb="FF2544E0"/>
      <name val="Inter"/>
      <family val="0"/>
      <charset val="1"/>
    </font>
    <font>
      <b val="true"/>
      <sz val="10"/>
      <color rgb="FFFFFFFF"/>
      <name val="Inter"/>
      <family val="0"/>
      <charset val="1"/>
    </font>
    <font>
      <sz val="10"/>
      <color rgb="FF020512"/>
      <name val="Inter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A63E"/>
      <name val="Inter"/>
      <family val="0"/>
      <charset val="1"/>
    </font>
    <font>
      <b val="true"/>
      <sz val="10"/>
      <color rgb="FF2544E0"/>
      <name val="Inter"/>
      <family val="0"/>
      <charset val="1"/>
    </font>
    <font>
      <sz val="10"/>
      <color rgb="FFE5484D"/>
      <name val="Inter"/>
      <family val="0"/>
      <charset val="1"/>
    </font>
    <font>
      <b val="true"/>
      <sz val="10"/>
      <color rgb="FFE5484D"/>
      <name val="Inter"/>
      <family val="0"/>
      <charset val="1"/>
    </font>
    <font>
      <sz val="10"/>
      <color rgb="FF00A63E"/>
      <name val="Inter"/>
      <family val="0"/>
      <charset val="1"/>
    </font>
    <font>
      <b val="true"/>
      <sz val="10"/>
      <color rgb="FF7B7C81"/>
      <name val="Inter"/>
      <family val="0"/>
      <charset val="1"/>
    </font>
    <font>
      <sz val="9"/>
      <color rgb="FF7B7C81"/>
      <name val="Inter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5F7FE"/>
        <bgColor rgb="FFFFFFFF"/>
      </patternFill>
    </fill>
    <fill>
      <patternFill patternType="solid">
        <fgColor rgb="FF020512"/>
        <bgColor rgb="FF000000"/>
      </patternFill>
    </fill>
    <fill>
      <patternFill patternType="solid">
        <fgColor rgb="FFE2E7FD"/>
        <bgColor rgb="FFD9D9D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F"/>
      </left>
      <right style="thin">
        <color rgb="FFD9D9DF"/>
      </right>
      <top style="thin">
        <color rgb="FFD9D9DF"/>
      </top>
      <bottom style="thin">
        <color rgb="FFD9D9DF"/>
      </bottom>
      <diagonal/>
    </border>
    <border diagonalUp="false" diagonalDown="false">
      <left/>
      <right style="thin">
        <color rgb="FFD9D9DF"/>
      </right>
      <top/>
      <bottom style="thin">
        <color rgb="FFD9D9D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7B7C81"/>
      <rgbColor rgb="FF6E86E8"/>
      <rgbColor rgb="FF993366"/>
      <rgbColor rgb="FFF5F7FE"/>
      <rgbColor rgb="FFE2E7FD"/>
      <rgbColor rgb="FF660066"/>
      <rgbColor rgb="FFFF8080"/>
      <rgbColor rgb="FF0066CC"/>
      <rgbColor rgb="FFCDD3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F"/>
      <rgbColor rgb="FFFFFF99"/>
      <rgbColor rgb="FF99CCFF"/>
      <rgbColor rgb="FFF0A0A0"/>
      <rgbColor rgb="FFCC99FF"/>
      <rgbColor rgb="FFFFCC99"/>
      <rgbColor rgb="FF3366FF"/>
      <rgbColor rgb="FF33CCCC"/>
      <rgbColor rgb="FF99CC00"/>
      <rgbColor rgb="FFFFCC00"/>
      <rgbColor rgb="FFFF9900"/>
      <rgbColor rgb="FFE5484D"/>
      <rgbColor rgb="FF666699"/>
      <rgbColor rgb="FF878787"/>
      <rgbColor rgb="FF003366"/>
      <rgbColor rgb="FF00A63E"/>
      <rgbColor rgb="FF020512"/>
      <rgbColor rgb="FF333300"/>
      <rgbColor rgb="FF993300"/>
      <rgbColor rgb="FF993366"/>
      <rgbColor rgb="FF2544E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ARR par industrie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'1. ARR décomposition'!C6</c:f>
              <c:strCache>
                <c:ptCount val="1"/>
                <c:pt idx="0">
                  <c:v>ARR (€)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ARR décomposition'!$A$7:$A$13</c:f>
              <c:strCache>
                <c:ptCount val="7"/>
                <c:pt idx="0">
                  <c:v>Technology</c:v>
                </c:pt>
                <c:pt idx="1">
                  <c:v>Healthcare</c:v>
                </c:pt>
                <c:pt idx="2">
                  <c:v>Finance</c:v>
                </c:pt>
                <c:pt idx="3">
                  <c:v>Manufacturing</c:v>
                </c:pt>
                <c:pt idx="4">
                  <c:v>Education</c:v>
                </c:pt>
                <c:pt idx="5">
                  <c:v>Retail</c:v>
                </c:pt>
                <c:pt idx="6">
                  <c:v>Government</c:v>
                </c:pt>
              </c:strCache>
            </c:strRef>
          </c:cat>
          <c:val>
            <c:numRef>
              <c:f>'1. ARR décomposition'!$C$7:$C$13</c:f>
              <c:numCache>
                <c:formatCode>#,##0" €";\(#,##0") €";\–</c:formatCode>
                <c:ptCount val="7"/>
                <c:pt idx="0">
                  <c:v>11633844</c:v>
                </c:pt>
                <c:pt idx="1">
                  <c:v>3490836</c:v>
                </c:pt>
                <c:pt idx="2">
                  <c:v>2462208</c:v>
                </c:pt>
                <c:pt idx="3">
                  <c:v>1706712</c:v>
                </c:pt>
                <c:pt idx="4">
                  <c:v>1605300</c:v>
                </c:pt>
                <c:pt idx="5">
                  <c:v>1127952</c:v>
                </c:pt>
                <c:pt idx="6">
                  <c:v>791940</c:v>
                </c:pt>
              </c:numCache>
            </c:numRef>
          </c:val>
        </c:ser>
        <c:gapWidth val="150"/>
        <c:overlap val="0"/>
        <c:axId val="90744022"/>
        <c:axId val="26997"/>
      </c:barChart>
      <c:catAx>
        <c:axId val="907440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997"/>
        <c:crosses val="autoZero"/>
        <c:auto val="1"/>
        <c:lblAlgn val="ctr"/>
        <c:lblOffset val="100"/>
        <c:noMultiLvlLbl val="0"/>
      </c:catAx>
      <c:valAx>
        <c:axId val="269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74402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Mouvements de MRR (€/mois)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'6. Croissance'!B5</c:f>
              <c:strCache>
                <c:ptCount val="1"/>
                <c:pt idx="0">
                  <c:v>New business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Croissance'!$A$6:$A$17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'6. Croissance'!$B$6:$B$17</c:f>
              <c:numCache>
                <c:formatCode>#,##0" €";\(#,##0") €";\–</c:formatCode>
                <c:ptCount val="12"/>
                <c:pt idx="0">
                  <c:v>49820</c:v>
                </c:pt>
                <c:pt idx="1">
                  <c:v>55110</c:v>
                </c:pt>
                <c:pt idx="2">
                  <c:v>56383</c:v>
                </c:pt>
                <c:pt idx="3">
                  <c:v>64064</c:v>
                </c:pt>
                <c:pt idx="4">
                  <c:v>63579</c:v>
                </c:pt>
                <c:pt idx="5">
                  <c:v>67047</c:v>
                </c:pt>
                <c:pt idx="6">
                  <c:v>76024</c:v>
                </c:pt>
                <c:pt idx="7">
                  <c:v>52141</c:v>
                </c:pt>
                <c:pt idx="8">
                  <c:v>65222</c:v>
                </c:pt>
                <c:pt idx="9">
                  <c:v>63542</c:v>
                </c:pt>
                <c:pt idx="10">
                  <c:v>71885</c:v>
                </c:pt>
                <c:pt idx="11">
                  <c:v>62282</c:v>
                </c:pt>
              </c:numCache>
            </c:numRef>
          </c:val>
        </c:ser>
        <c:ser>
          <c:idx val="1"/>
          <c:order val="1"/>
          <c:tx>
            <c:strRef>
              <c:f>'6. Croissance'!C5</c:f>
              <c:strCache>
                <c:ptCount val="1"/>
                <c:pt idx="0">
                  <c:v>Réactivation</c:v>
                </c:pt>
              </c:strCache>
            </c:strRef>
          </c:tx>
          <c:spPr>
            <a:solidFill>
              <a:srgbClr val="6e86e8"/>
            </a:solidFill>
            <a:ln w="0">
              <a:solidFill>
                <a:srgbClr val="6e86e8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Croissance'!$A$6:$A$17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'6. Croissance'!$C$6:$C$17</c:f>
              <c:numCache>
                <c:formatCode>#,##0" €";\(#,##0") €";\–</c:formatCode>
                <c:ptCount val="12"/>
                <c:pt idx="0">
                  <c:v>5967</c:v>
                </c:pt>
                <c:pt idx="1">
                  <c:v>13424</c:v>
                </c:pt>
                <c:pt idx="2">
                  <c:v>4119</c:v>
                </c:pt>
                <c:pt idx="3">
                  <c:v>5360</c:v>
                </c:pt>
                <c:pt idx="4">
                  <c:v>9938</c:v>
                </c:pt>
                <c:pt idx="5">
                  <c:v>5387</c:v>
                </c:pt>
                <c:pt idx="6">
                  <c:v>10516</c:v>
                </c:pt>
                <c:pt idx="7">
                  <c:v>7729</c:v>
                </c:pt>
                <c:pt idx="8">
                  <c:v>18261</c:v>
                </c:pt>
                <c:pt idx="9">
                  <c:v>12040</c:v>
                </c:pt>
                <c:pt idx="10">
                  <c:v>14836</c:v>
                </c:pt>
                <c:pt idx="11">
                  <c:v>13449</c:v>
                </c:pt>
              </c:numCache>
            </c:numRef>
          </c:val>
        </c:ser>
        <c:ser>
          <c:idx val="2"/>
          <c:order val="2"/>
          <c:tx>
            <c:strRef>
              <c:f>'6. Croissance'!D5</c:f>
              <c:strCache>
                <c:ptCount val="1"/>
                <c:pt idx="0">
                  <c:v>Expansion</c:v>
                </c:pt>
              </c:strCache>
            </c:strRef>
          </c:tx>
          <c:spPr>
            <a:solidFill>
              <a:srgbClr val="00a63e"/>
            </a:solidFill>
            <a:ln w="0">
              <a:solidFill>
                <a:srgbClr val="00a63e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Croissance'!$A$6:$A$17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'6. Croissance'!$D$6:$D$17</c:f>
              <c:numCache>
                <c:formatCode>#,##0" €";\(#,##0") €";\–</c:formatCode>
                <c:ptCount val="12"/>
                <c:pt idx="0">
                  <c:v>14037</c:v>
                </c:pt>
                <c:pt idx="1">
                  <c:v>15500</c:v>
                </c:pt>
                <c:pt idx="2">
                  <c:v>24558</c:v>
                </c:pt>
                <c:pt idx="3">
                  <c:v>13601</c:v>
                </c:pt>
                <c:pt idx="4">
                  <c:v>24006</c:v>
                </c:pt>
                <c:pt idx="5">
                  <c:v>14662</c:v>
                </c:pt>
                <c:pt idx="6">
                  <c:v>29882</c:v>
                </c:pt>
                <c:pt idx="7">
                  <c:v>26500</c:v>
                </c:pt>
                <c:pt idx="8">
                  <c:v>23286</c:v>
                </c:pt>
                <c:pt idx="9">
                  <c:v>26818</c:v>
                </c:pt>
                <c:pt idx="10">
                  <c:v>23458</c:v>
                </c:pt>
                <c:pt idx="11">
                  <c:v>25316</c:v>
                </c:pt>
              </c:numCache>
            </c:numRef>
          </c:val>
        </c:ser>
        <c:ser>
          <c:idx val="3"/>
          <c:order val="3"/>
          <c:tx>
            <c:strRef>
              <c:f>'6. Croissance'!E5</c:f>
              <c:strCache>
                <c:ptCount val="1"/>
                <c:pt idx="0">
                  <c:v>Contraction</c:v>
                </c:pt>
              </c:strCache>
            </c:strRef>
          </c:tx>
          <c:spPr>
            <a:solidFill>
              <a:srgbClr val="f0a0a0"/>
            </a:solidFill>
            <a:ln w="0">
              <a:solidFill>
                <a:srgbClr val="f0a0a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Croissance'!$A$6:$A$17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'6. Croissance'!$E$6:$E$17</c:f>
              <c:numCache>
                <c:formatCode>#,##0" €";\(#,##0") €";\–</c:formatCode>
                <c:ptCount val="12"/>
                <c:pt idx="0">
                  <c:v>-2123</c:v>
                </c:pt>
                <c:pt idx="1">
                  <c:v>-8059</c:v>
                </c:pt>
                <c:pt idx="2">
                  <c:v>-7726</c:v>
                </c:pt>
                <c:pt idx="3">
                  <c:v>-11967</c:v>
                </c:pt>
                <c:pt idx="4">
                  <c:v>-9361</c:v>
                </c:pt>
                <c:pt idx="5">
                  <c:v>-3692</c:v>
                </c:pt>
                <c:pt idx="6">
                  <c:v>-7294</c:v>
                </c:pt>
                <c:pt idx="7">
                  <c:v>-10833</c:v>
                </c:pt>
                <c:pt idx="8">
                  <c:v>-9861</c:v>
                </c:pt>
                <c:pt idx="9">
                  <c:v>-9104</c:v>
                </c:pt>
                <c:pt idx="10">
                  <c:v>-13163</c:v>
                </c:pt>
                <c:pt idx="11">
                  <c:v>-4683</c:v>
                </c:pt>
              </c:numCache>
            </c:numRef>
          </c:val>
        </c:ser>
        <c:ser>
          <c:idx val="4"/>
          <c:order val="4"/>
          <c:tx>
            <c:strRef>
              <c:f>'6. Croissance'!F5</c:f>
              <c:strCache>
                <c:ptCount val="1"/>
                <c:pt idx="0">
                  <c:v>Churn</c:v>
                </c:pt>
              </c:strCache>
            </c:strRef>
          </c:tx>
          <c:spPr>
            <a:solidFill>
              <a:srgbClr val="e5484d"/>
            </a:solidFill>
            <a:ln w="0">
              <a:solidFill>
                <a:srgbClr val="e5484d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'6. Croissance'!$A$6:$A$17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'6. Croissance'!$F$6:$F$17</c:f>
              <c:numCache>
                <c:formatCode>#,##0" €";\(#,##0") €";\–</c:formatCode>
                <c:ptCount val="12"/>
                <c:pt idx="0">
                  <c:v>-11033</c:v>
                </c:pt>
                <c:pt idx="1">
                  <c:v>-6465</c:v>
                </c:pt>
                <c:pt idx="2">
                  <c:v>-9046</c:v>
                </c:pt>
                <c:pt idx="3">
                  <c:v>-9025</c:v>
                </c:pt>
                <c:pt idx="4">
                  <c:v>-15226</c:v>
                </c:pt>
                <c:pt idx="5">
                  <c:v>-12638</c:v>
                </c:pt>
                <c:pt idx="6">
                  <c:v>-15584</c:v>
                </c:pt>
                <c:pt idx="7">
                  <c:v>-16734</c:v>
                </c:pt>
                <c:pt idx="8">
                  <c:v>-22819</c:v>
                </c:pt>
                <c:pt idx="9">
                  <c:v>-10387</c:v>
                </c:pt>
                <c:pt idx="10">
                  <c:v>-28930</c:v>
                </c:pt>
                <c:pt idx="11">
                  <c:v>-14234</c:v>
                </c:pt>
              </c:numCache>
            </c:numRef>
          </c:val>
        </c:ser>
        <c:gapWidth val="150"/>
        <c:overlap val="100"/>
        <c:axId val="28949187"/>
        <c:axId val="74910670"/>
      </c:barChart>
      <c:catAx>
        <c:axId val="289491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910670"/>
        <c:crosses val="autoZero"/>
        <c:auto val="1"/>
        <c:lblAlgn val="ctr"/>
        <c:lblOffset val="100"/>
        <c:noMultiLvlLbl val="0"/>
      </c:catAx>
      <c:valAx>
        <c:axId val="749106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949187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New MRR par commercial (LTM, 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'7. Acquisition Sales'!B5</c:f>
              <c:strCache>
                <c:ptCount val="1"/>
                <c:pt idx="0">
                  <c:v>New MRR (LTM)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'7. Acquisition Sales'!$A$6:$A$10</c:f>
              <c:strCache>
                <c:ptCount val="5"/>
                <c:pt idx="0">
                  <c:v>alice</c:v>
                </c:pt>
                <c:pt idx="1">
                  <c:v>charlie</c:v>
                </c:pt>
                <c:pt idx="2">
                  <c:v>bob</c:v>
                </c:pt>
                <c:pt idx="3">
                  <c:v>david</c:v>
                </c:pt>
                <c:pt idx="4">
                  <c:v>eve</c:v>
                </c:pt>
              </c:strCache>
            </c:strRef>
          </c:cat>
          <c:val>
            <c:numRef>
              <c:f>'7. Acquisition Sales'!$B$6:$B$10</c:f>
              <c:numCache>
                <c:formatCode>#,##0" €";\(#,##0") €";\–</c:formatCode>
                <c:ptCount val="5"/>
                <c:pt idx="0">
                  <c:v>253917</c:v>
                </c:pt>
                <c:pt idx="1">
                  <c:v>232451</c:v>
                </c:pt>
                <c:pt idx="2">
                  <c:v>143071</c:v>
                </c:pt>
                <c:pt idx="3">
                  <c:v>86564</c:v>
                </c:pt>
                <c:pt idx="4">
                  <c:v>31095</c:v>
                </c:pt>
              </c:numCache>
            </c:numRef>
          </c:val>
        </c:ser>
        <c:gapWidth val="150"/>
        <c:overlap val="0"/>
        <c:axId val="11271708"/>
        <c:axId val="27065255"/>
      </c:barChart>
      <c:catAx>
        <c:axId val="112717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065255"/>
        <c:crosses val="autoZero"/>
        <c:auto val="1"/>
        <c:lblAlgn val="ctr"/>
        <c:lblOffset val="100"/>
        <c:noMultiLvlLbl val="0"/>
      </c:catAx>
      <c:valAx>
        <c:axId val="2706525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127170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Expansion par CSM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'8. Upsell &amp; NRR CSM'!C6</c:f>
              <c:strCache>
                <c:ptCount val="1"/>
                <c:pt idx="0">
                  <c:v>Expansion LTM (€)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 Upsell &amp; NRR CSM'!$A$7:$A$8</c:f>
              <c:strCache>
                <c:ptCount val="2"/>
                <c:pt idx="0">
                  <c:v>alice</c:v>
                </c:pt>
                <c:pt idx="1">
                  <c:v>charlie</c:v>
                </c:pt>
              </c:strCache>
            </c:strRef>
          </c:cat>
          <c:val>
            <c:numRef>
              <c:f>'8. Upsell &amp; NRR CSM'!$C$7:$C$8</c:f>
              <c:numCache>
                <c:formatCode>#,##0" €";\(#,##0") €";\–</c:formatCode>
                <c:ptCount val="2"/>
                <c:pt idx="0">
                  <c:v>188367.84</c:v>
                </c:pt>
                <c:pt idx="1">
                  <c:v>73254.16</c:v>
                </c:pt>
              </c:numCache>
            </c:numRef>
          </c:val>
        </c:ser>
        <c:gapWidth val="150"/>
        <c:overlap val="0"/>
        <c:axId val="28526156"/>
        <c:axId val="57034297"/>
      </c:barChart>
      <c:catAx>
        <c:axId val="285261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034297"/>
        <c:crosses val="autoZero"/>
        <c:auto val="1"/>
        <c:lblAlgn val="ctr"/>
        <c:lblOffset val="100"/>
        <c:noMultiLvlLbl val="0"/>
      </c:catAx>
      <c:valAx>
        <c:axId val="5703429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852615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NRR mensuelle par CSM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'8. Upsell &amp; NRR CSM'!F6</c:f>
              <c:strCache>
                <c:ptCount val="1"/>
                <c:pt idx="0">
                  <c:v>alice</c:v>
                </c:pt>
              </c:strCache>
            </c:strRef>
          </c:tx>
          <c:spPr>
            <a:solidFill>
              <a:srgbClr val="2544e0"/>
            </a:solidFill>
            <a:ln w="28080">
              <a:solidFill>
                <a:srgbClr val="2544e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 Upsell &amp; NRR CSM'!$E$7:$E$18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'8. Upsell &amp; NRR CSM'!$F$7:$F$18</c:f>
              <c:numCache>
                <c:formatCode>0.0%;\(0.0%\);\–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1.01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1.01</c:v>
                </c:pt>
                <c:pt idx="7">
                  <c:v>1</c:v>
                </c:pt>
                <c:pt idx="8">
                  <c:v>1</c:v>
                </c:pt>
                <c:pt idx="9">
                  <c:v>1.01</c:v>
                </c:pt>
                <c:pt idx="10">
                  <c:v>0.98</c:v>
                </c:pt>
                <c:pt idx="11">
                  <c:v>1.01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'8. Upsell &amp; NRR CSM'!G6</c:f>
              <c:strCache>
                <c:ptCount val="1"/>
                <c:pt idx="0">
                  <c:v>charlie</c:v>
                </c:pt>
              </c:strCache>
            </c:strRef>
          </c:tx>
          <c:spPr>
            <a:solidFill>
              <a:srgbClr val="00a63e"/>
            </a:solidFill>
            <a:ln w="28080">
              <a:solidFill>
                <a:srgbClr val="00a63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'8. Upsell &amp; NRR CSM'!$E$7:$E$18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'8. Upsell &amp; NRR CSM'!$G$7:$G$18</c:f>
              <c:numCache>
                <c:formatCode>0.0%;\(0.0%\);\–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1.01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0.99</c:v>
                </c:pt>
                <c:pt idx="9">
                  <c:v>1</c:v>
                </c:pt>
                <c:pt idx="10">
                  <c:v>1.01</c:v>
                </c:pt>
                <c:pt idx="11">
                  <c:v>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53501195"/>
        <c:axId val="62665288"/>
      </c:lineChart>
      <c:catAx>
        <c:axId val="535011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665288"/>
        <c:crosses val="autoZero"/>
        <c:auto val="1"/>
        <c:lblAlgn val="ctr"/>
        <c:lblOffset val="100"/>
        <c:noMultiLvlLbl val="0"/>
      </c:catAx>
      <c:valAx>
        <c:axId val="62665288"/>
        <c:scaling>
          <c:orientation val="minMax"/>
          <c:max val="1.1"/>
          <c:min val="0.9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;\(0.0%\)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350119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ARR par pays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'11. Géographie'!B5</c:f>
              <c:strCache>
                <c:ptCount val="1"/>
                <c:pt idx="0">
                  <c:v>ARR (€)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'11. Géographie'!$A$6:$A$16</c:f>
              <c:strCache>
                <c:ptCount val="11"/>
                <c:pt idx="0">
                  <c:v>United States</c:v>
                </c:pt>
                <c:pt idx="1">
                  <c:v>United Kingdom</c:v>
                </c:pt>
                <c:pt idx="2">
                  <c:v>France</c:v>
                </c:pt>
                <c:pt idx="3">
                  <c:v>Canada</c:v>
                </c:pt>
                <c:pt idx="4">
                  <c:v>Germany</c:v>
                </c:pt>
                <c:pt idx="5">
                  <c:v>Others</c:v>
                </c:pt>
                <c:pt idx="6">
                  <c:v>Spain</c:v>
                </c:pt>
                <c:pt idx="7">
                  <c:v>Italy</c:v>
                </c:pt>
                <c:pt idx="8">
                  <c:v>Australia</c:v>
                </c:pt>
                <c:pt idx="9">
                  <c:v>Netherlands</c:v>
                </c:pt>
                <c:pt idx="10">
                  <c:v>Belgium</c:v>
                </c:pt>
              </c:strCache>
            </c:strRef>
          </c:cat>
          <c:val>
            <c:numRef>
              <c:f>'11. Géographie'!$B$6:$B$16</c:f>
              <c:numCache>
                <c:formatCode>#,##0" €";\(#,##0") €";\–</c:formatCode>
                <c:ptCount val="11"/>
                <c:pt idx="0">
                  <c:v>4511592</c:v>
                </c:pt>
                <c:pt idx="1">
                  <c:v>4442637</c:v>
                </c:pt>
                <c:pt idx="2">
                  <c:v>4091295</c:v>
                </c:pt>
                <c:pt idx="3">
                  <c:v>2641951</c:v>
                </c:pt>
                <c:pt idx="4">
                  <c:v>1883724</c:v>
                </c:pt>
                <c:pt idx="5">
                  <c:v>1174491</c:v>
                </c:pt>
                <c:pt idx="6">
                  <c:v>1098192</c:v>
                </c:pt>
                <c:pt idx="7">
                  <c:v>1067707</c:v>
                </c:pt>
                <c:pt idx="8">
                  <c:v>1007938</c:v>
                </c:pt>
                <c:pt idx="9">
                  <c:v>528940</c:v>
                </c:pt>
                <c:pt idx="10">
                  <c:v>370327</c:v>
                </c:pt>
              </c:numCache>
            </c:numRef>
          </c:val>
        </c:ser>
        <c:gapWidth val="150"/>
        <c:overlap val="0"/>
        <c:axId val="99504567"/>
        <c:axId val="81107376"/>
      </c:barChart>
      <c:catAx>
        <c:axId val="99504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107376"/>
        <c:crosses val="autoZero"/>
        <c:auto val="1"/>
        <c:lblAlgn val="ctr"/>
        <c:lblOffset val="100"/>
        <c:noMultiLvlLbl val="0"/>
      </c:catAx>
      <c:valAx>
        <c:axId val="8110737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950456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ARR par produit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'1. ARR décomposition'!H17</c:f>
              <c:strCache>
                <c:ptCount val="1"/>
                <c:pt idx="0">
                  <c:v>ARR (€)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'1. ARR décomposition'!$F$18:$F$22</c:f>
              <c:strCache>
                <c:ptCount val="5"/>
                <c:pt idx="0">
                  <c:v>Premium</c:v>
                </c:pt>
                <c:pt idx="1">
                  <c:v>Custom</c:v>
                </c:pt>
                <c:pt idx="2">
                  <c:v>Enterprise</c:v>
                </c:pt>
                <c:pt idx="3">
                  <c:v>Standard</c:v>
                </c:pt>
                <c:pt idx="4">
                  <c:v>Basic</c:v>
                </c:pt>
              </c:strCache>
            </c:strRef>
          </c:cat>
          <c:val>
            <c:numRef>
              <c:f>'1. ARR décomposition'!$H$18:$H$22</c:f>
              <c:numCache>
                <c:formatCode>#,##0" €";\(#,##0") €";\–</c:formatCode>
                <c:ptCount val="5"/>
                <c:pt idx="0">
                  <c:v>5973744</c:v>
                </c:pt>
                <c:pt idx="1">
                  <c:v>5768244</c:v>
                </c:pt>
                <c:pt idx="2">
                  <c:v>4752720</c:v>
                </c:pt>
                <c:pt idx="3">
                  <c:v>3338148</c:v>
                </c:pt>
                <c:pt idx="4">
                  <c:v>2985948</c:v>
                </c:pt>
              </c:numCache>
            </c:numRef>
          </c:val>
        </c:ser>
        <c:gapWidth val="150"/>
        <c:overlap val="0"/>
        <c:axId val="78764333"/>
        <c:axId val="66765770"/>
      </c:barChart>
      <c:catAx>
        <c:axId val="7876433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6765770"/>
        <c:crosses val="autoZero"/>
        <c:auto val="1"/>
        <c:lblAlgn val="ctr"/>
        <c:lblOffset val="100"/>
        <c:noMultiLvlLbl val="0"/>
      </c:catAx>
      <c:valAx>
        <c:axId val="6676577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76433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Revenu reconnu vs encaissé (€/mois)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'2. Récurrent &amp; PCA'!B5</c:f>
              <c:strCache>
                <c:ptCount val="1"/>
                <c:pt idx="0">
                  <c:v>Revenu reconnu</c:v>
                </c:pt>
              </c:strCache>
            </c:strRef>
          </c:tx>
          <c:spPr>
            <a:solidFill>
              <a:srgbClr val="2544e0"/>
            </a:solidFill>
            <a:ln w="28080">
              <a:solidFill>
                <a:srgbClr val="2544e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Récurrent &amp; PCA'!$A$6:$A$17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'2. Récurrent &amp; PCA'!$B$6:$B$17</c:f>
              <c:numCache>
                <c:formatCode>#,##0" €";\(#,##0") €";\–</c:formatCode>
                <c:ptCount val="12"/>
                <c:pt idx="0">
                  <c:v>1243739</c:v>
                </c:pt>
                <c:pt idx="1">
                  <c:v>1402178</c:v>
                </c:pt>
                <c:pt idx="2">
                  <c:v>1367751</c:v>
                </c:pt>
                <c:pt idx="3">
                  <c:v>1331842</c:v>
                </c:pt>
                <c:pt idx="4">
                  <c:v>1547924</c:v>
                </c:pt>
                <c:pt idx="5">
                  <c:v>1604700</c:v>
                </c:pt>
                <c:pt idx="6">
                  <c:v>1674448</c:v>
                </c:pt>
                <c:pt idx="7">
                  <c:v>1682112</c:v>
                </c:pt>
                <c:pt idx="8">
                  <c:v>1612203</c:v>
                </c:pt>
                <c:pt idx="9">
                  <c:v>1837094</c:v>
                </c:pt>
                <c:pt idx="10">
                  <c:v>1811800</c:v>
                </c:pt>
                <c:pt idx="11">
                  <c:v>1981459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'2. Récurrent &amp; PCA'!E5</c:f>
              <c:strCache>
                <c:ptCount val="1"/>
                <c:pt idx="0">
                  <c:v>Encaissé</c:v>
                </c:pt>
              </c:strCache>
            </c:strRef>
          </c:tx>
          <c:spPr>
            <a:solidFill>
              <a:srgbClr val="00a63e"/>
            </a:solidFill>
            <a:ln w="28080">
              <a:solidFill>
                <a:srgbClr val="00a63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Récurrent &amp; PCA'!$A$6:$A$17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'2. Récurrent &amp; PCA'!$E$6:$E$17</c:f>
              <c:numCache>
                <c:formatCode>#,##0" €";\(#,##0") €";\–</c:formatCode>
                <c:ptCount val="12"/>
                <c:pt idx="0">
                  <c:v>1399729</c:v>
                </c:pt>
                <c:pt idx="1">
                  <c:v>1709440</c:v>
                </c:pt>
                <c:pt idx="2">
                  <c:v>1929096</c:v>
                </c:pt>
                <c:pt idx="3">
                  <c:v>1781858</c:v>
                </c:pt>
                <c:pt idx="4">
                  <c:v>2355170</c:v>
                </c:pt>
                <c:pt idx="5">
                  <c:v>1968975</c:v>
                </c:pt>
                <c:pt idx="6">
                  <c:v>2516731</c:v>
                </c:pt>
                <c:pt idx="7">
                  <c:v>2041915</c:v>
                </c:pt>
                <c:pt idx="8">
                  <c:v>2277150</c:v>
                </c:pt>
                <c:pt idx="9">
                  <c:v>2020074</c:v>
                </c:pt>
                <c:pt idx="10">
                  <c:v>2333100</c:v>
                </c:pt>
                <c:pt idx="11">
                  <c:v>2548873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2954685"/>
        <c:axId val="32088377"/>
      </c:lineChart>
      <c:catAx>
        <c:axId val="4295468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088377"/>
        <c:crosses val="autoZero"/>
        <c:auto val="1"/>
        <c:lblAlgn val="ctr"/>
        <c:lblOffset val="100"/>
        <c:noMultiLvlLbl val="0"/>
      </c:catAx>
      <c:valAx>
        <c:axId val="320883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95468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Build PCA cumulée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'2. Récurrent &amp; PCA'!G5</c:f>
              <c:strCache>
                <c:ptCount val="1"/>
                <c:pt idx="0">
                  <c:v>PCA cumulée</c:v>
                </c:pt>
              </c:strCache>
            </c:strRef>
          </c:tx>
          <c:spPr>
            <a:solidFill>
              <a:srgbClr val="2544e0"/>
            </a:solidFill>
            <a:ln w="28080">
              <a:solidFill>
                <a:srgbClr val="2544e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 Récurrent &amp; PCA'!$A$6:$A$17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'2. Récurrent &amp; PCA'!$G$6:$G$17</c:f>
              <c:numCache>
                <c:formatCode>#,##0" €";\(#,##0") €";\–</c:formatCode>
                <c:ptCount val="12"/>
                <c:pt idx="0">
                  <c:v>155990</c:v>
                </c:pt>
                <c:pt idx="1">
                  <c:v>463252</c:v>
                </c:pt>
                <c:pt idx="2">
                  <c:v>1024597</c:v>
                </c:pt>
                <c:pt idx="3">
                  <c:v>1474613</c:v>
                </c:pt>
                <c:pt idx="4">
                  <c:v>2281859</c:v>
                </c:pt>
                <c:pt idx="5">
                  <c:v>2646134</c:v>
                </c:pt>
                <c:pt idx="6">
                  <c:v>3488417</c:v>
                </c:pt>
                <c:pt idx="7">
                  <c:v>3848220</c:v>
                </c:pt>
                <c:pt idx="8">
                  <c:v>4513167</c:v>
                </c:pt>
                <c:pt idx="9">
                  <c:v>4696147</c:v>
                </c:pt>
                <c:pt idx="10">
                  <c:v>5217447</c:v>
                </c:pt>
                <c:pt idx="11">
                  <c:v>5784861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8721993"/>
        <c:axId val="23615509"/>
      </c:lineChart>
      <c:catAx>
        <c:axId val="487219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615509"/>
        <c:crosses val="autoZero"/>
        <c:auto val="1"/>
        <c:lblAlgn val="ctr"/>
        <c:lblOffset val="100"/>
        <c:noMultiLvlLbl val="0"/>
      </c:catAx>
      <c:valAx>
        <c:axId val="2361550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872199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Facturation par statut (€/mois)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'3. Recouvrement'!B5</c:f>
              <c:strCache>
                <c:ptCount val="1"/>
                <c:pt idx="0">
                  <c:v>Payé</c:v>
                </c:pt>
              </c:strCache>
            </c:strRef>
          </c:tx>
          <c:spPr>
            <a:solidFill>
              <a:srgbClr val="00a63e"/>
            </a:solidFill>
            <a:ln w="0">
              <a:solidFill>
                <a:srgbClr val="00a63e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Recouvrement'!$A$6:$A$17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'3. Recouvrement'!$B$6:$B$17</c:f>
              <c:numCache>
                <c:formatCode>#,##0" €";\(#,##0") €";\–</c:formatCode>
                <c:ptCount val="12"/>
                <c:pt idx="0">
                  <c:v>1206708</c:v>
                </c:pt>
                <c:pt idx="1">
                  <c:v>1357768</c:v>
                </c:pt>
                <c:pt idx="2">
                  <c:v>1328287</c:v>
                </c:pt>
                <c:pt idx="3">
                  <c:v>1295542</c:v>
                </c:pt>
                <c:pt idx="4">
                  <c:v>1487984</c:v>
                </c:pt>
                <c:pt idx="5">
                  <c:v>1546023</c:v>
                </c:pt>
                <c:pt idx="6">
                  <c:v>1628747</c:v>
                </c:pt>
                <c:pt idx="7">
                  <c:v>1630266</c:v>
                </c:pt>
                <c:pt idx="8">
                  <c:v>1565357</c:v>
                </c:pt>
                <c:pt idx="9">
                  <c:v>1781470</c:v>
                </c:pt>
                <c:pt idx="10">
                  <c:v>1755947</c:v>
                </c:pt>
                <c:pt idx="11">
                  <c:v>1839407</c:v>
                </c:pt>
              </c:numCache>
            </c:numRef>
          </c:val>
        </c:ser>
        <c:ser>
          <c:idx val="1"/>
          <c:order val="1"/>
          <c:tx>
            <c:strRef>
              <c:f>'3. Recouvrement'!C5</c:f>
              <c:strCache>
                <c:ptCount val="1"/>
                <c:pt idx="0">
                  <c:v>Impayé</c:v>
                </c:pt>
              </c:strCache>
            </c:strRef>
          </c:tx>
          <c:spPr>
            <a:solidFill>
              <a:srgbClr val="e5484d"/>
            </a:solidFill>
            <a:ln w="0">
              <a:solidFill>
                <a:srgbClr val="e5484d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Recouvrement'!$A$6:$A$17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'3. Recouvrement'!$C$6:$C$17</c:f>
              <c:numCache>
                <c:formatCode>#,##0" €";\(#,##0") €";\–</c:formatCode>
                <c:ptCount val="12"/>
                <c:pt idx="0">
                  <c:v>37031</c:v>
                </c:pt>
                <c:pt idx="1">
                  <c:v>44410</c:v>
                </c:pt>
                <c:pt idx="2">
                  <c:v>39464</c:v>
                </c:pt>
                <c:pt idx="3">
                  <c:v>36301</c:v>
                </c:pt>
                <c:pt idx="4">
                  <c:v>59940</c:v>
                </c:pt>
                <c:pt idx="5">
                  <c:v>58677</c:v>
                </c:pt>
                <c:pt idx="6">
                  <c:v>45701</c:v>
                </c:pt>
                <c:pt idx="7">
                  <c:v>51847</c:v>
                </c:pt>
                <c:pt idx="8">
                  <c:v>46845</c:v>
                </c:pt>
                <c:pt idx="9">
                  <c:v>55624</c:v>
                </c:pt>
                <c:pt idx="10">
                  <c:v>54242</c:v>
                </c:pt>
                <c:pt idx="11">
                  <c:v>63685</c:v>
                </c:pt>
              </c:numCache>
            </c:numRef>
          </c:val>
        </c:ser>
        <c:ser>
          <c:idx val="2"/>
          <c:order val="2"/>
          <c:tx>
            <c:strRef>
              <c:f>'3. Recouvrement'!D5</c:f>
              <c:strCache>
                <c:ptCount val="1"/>
                <c:pt idx="0">
                  <c:v>Open (émis)</c:v>
                </c:pt>
              </c:strCache>
            </c:strRef>
          </c:tx>
          <c:spPr>
            <a:solidFill>
              <a:srgbClr val="cdd3ee"/>
            </a:solidFill>
            <a:ln w="0">
              <a:solidFill>
                <a:srgbClr val="cdd3ee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Recouvrement'!$A$6:$A$17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'3. Recouvrement'!$D$6:$D$17</c:f>
              <c:numCache>
                <c:formatCode>#,##0" €";\(#,##0") €";\–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1611</c:v>
                </c:pt>
                <c:pt idx="11">
                  <c:v>78367</c:v>
                </c:pt>
              </c:numCache>
            </c:numRef>
          </c:val>
        </c:ser>
        <c:gapWidth val="150"/>
        <c:overlap val="100"/>
        <c:axId val="14667513"/>
        <c:axId val="68152401"/>
      </c:barChart>
      <c:catAx>
        <c:axId val="146675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152401"/>
        <c:crosses val="autoZero"/>
        <c:auto val="1"/>
        <c:lblAlgn val="ctr"/>
        <c:lblOffset val="100"/>
        <c:noMultiLvlLbl val="0"/>
      </c:catAx>
      <c:valAx>
        <c:axId val="681524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466751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Taux d'impayé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'3. Recouvrement'!F5</c:f>
              <c:strCache>
                <c:ptCount val="1"/>
                <c:pt idx="0">
                  <c:v>Taux impayé</c:v>
                </c:pt>
              </c:strCache>
            </c:strRef>
          </c:tx>
          <c:spPr>
            <a:solidFill>
              <a:srgbClr val="e5484d"/>
            </a:solidFill>
            <a:ln w="28080">
              <a:solidFill>
                <a:srgbClr val="e5484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 Recouvrement'!$A$6:$A$17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'3. Recouvrement'!$F$6:$F$17</c:f>
              <c:numCache>
                <c:formatCode>0.0%;\(0.0%\);\–</c:formatCode>
                <c:ptCount val="12"/>
                <c:pt idx="0">
                  <c:v>0.0297739316689434</c:v>
                </c:pt>
                <c:pt idx="1">
                  <c:v>0.0316721557462747</c:v>
                </c:pt>
                <c:pt idx="2">
                  <c:v>0.0288532050058819</c:v>
                </c:pt>
                <c:pt idx="3">
                  <c:v>0.0272562156350261</c:v>
                </c:pt>
                <c:pt idx="4">
                  <c:v>0.0387228313534773</c:v>
                </c:pt>
                <c:pt idx="5">
                  <c:v>0.0365657132174238</c:v>
                </c:pt>
                <c:pt idx="6">
                  <c:v>0.0272931736309518</c:v>
                </c:pt>
                <c:pt idx="7">
                  <c:v>0.0308225428374907</c:v>
                </c:pt>
                <c:pt idx="8">
                  <c:v>0.0290565326181211</c:v>
                </c:pt>
                <c:pt idx="9">
                  <c:v>0.0302782546783126</c:v>
                </c:pt>
                <c:pt idx="10">
                  <c:v>0.0299381830224087</c:v>
                </c:pt>
                <c:pt idx="11">
                  <c:v>0.0321404581169734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42670705"/>
        <c:axId val="75955245"/>
      </c:lineChart>
      <c:catAx>
        <c:axId val="4267070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5955245"/>
        <c:crosses val="autoZero"/>
        <c:auto val="1"/>
        <c:lblAlgn val="ctr"/>
        <c:lblOffset val="100"/>
        <c:noMultiLvlLbl val="0"/>
      </c:catAx>
      <c:valAx>
        <c:axId val="759552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%;\(0.0%\)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267070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ARPA global (€/mois)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 Panier moyen'!G6</c:f>
              <c:strCache>
                <c:ptCount val="1"/>
                <c:pt idx="0">
                  <c:v>ARPA</c:v>
                </c:pt>
              </c:strCache>
            </c:strRef>
          </c:tx>
          <c:spPr>
            <a:solidFill>
              <a:srgbClr val="2544e0"/>
            </a:solidFill>
            <a:ln w="28080">
              <a:solidFill>
                <a:srgbClr val="2544e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 Panier moyen'!$F$7:$F$18</c:f>
              <c:strCache>
                <c:ptCount val="12"/>
                <c:pt idx="0">
                  <c:v>juin-25</c:v>
                </c:pt>
                <c:pt idx="1">
                  <c:v>juil-25</c:v>
                </c:pt>
                <c:pt idx="2">
                  <c:v>aout-25</c:v>
                </c:pt>
                <c:pt idx="3">
                  <c:v>sept-25</c:v>
                </c:pt>
                <c:pt idx="4">
                  <c:v>oct-25</c:v>
                </c:pt>
                <c:pt idx="5">
                  <c:v>nov-25</c:v>
                </c:pt>
                <c:pt idx="6">
                  <c:v>dec-25</c:v>
                </c:pt>
                <c:pt idx="7">
                  <c:v>janv-26</c:v>
                </c:pt>
                <c:pt idx="8">
                  <c:v>fevr-26</c:v>
                </c:pt>
                <c:pt idx="9">
                  <c:v>mars-26</c:v>
                </c:pt>
                <c:pt idx="10">
                  <c:v>avr-26</c:v>
                </c:pt>
                <c:pt idx="11">
                  <c:v>mai-26</c:v>
                </c:pt>
              </c:strCache>
            </c:strRef>
          </c:cat>
          <c:val>
            <c:numRef>
              <c:f>'4. Panier moyen'!$G$7:$G$18</c:f>
              <c:numCache>
                <c:formatCode>#,##0" €";\(#,##0") €";\–</c:formatCode>
                <c:ptCount val="12"/>
                <c:pt idx="0">
                  <c:v>1224.61</c:v>
                </c:pt>
                <c:pt idx="1">
                  <c:v>1233.35</c:v>
                </c:pt>
                <c:pt idx="2">
                  <c:v>1251.29</c:v>
                </c:pt>
                <c:pt idx="3">
                  <c:v>1250.78</c:v>
                </c:pt>
                <c:pt idx="4">
                  <c:v>1263.82</c:v>
                </c:pt>
                <c:pt idx="5">
                  <c:v>1273.86</c:v>
                </c:pt>
                <c:pt idx="6">
                  <c:v>1296.92</c:v>
                </c:pt>
                <c:pt idx="7">
                  <c:v>1311.15</c:v>
                </c:pt>
                <c:pt idx="8">
                  <c:v>1329.44</c:v>
                </c:pt>
                <c:pt idx="9">
                  <c:v>1344.09</c:v>
                </c:pt>
                <c:pt idx="10">
                  <c:v>1351.74</c:v>
                </c:pt>
                <c:pt idx="11">
                  <c:v>1367.81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31607606"/>
        <c:axId val="7100041"/>
      </c:lineChart>
      <c:catAx>
        <c:axId val="316076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100041"/>
        <c:crosses val="autoZero"/>
        <c:auto val="1"/>
        <c:lblAlgn val="ctr"/>
        <c:lblOffset val="100"/>
        <c:noMultiLvlLbl val="0"/>
      </c:catAx>
      <c:valAx>
        <c:axId val="71000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60760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ARPA par industrie — mai-26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'4. Panier moyen'!C13</c:f>
              <c:strCache>
                <c:ptCount val="1"/>
                <c:pt idx="0">
                  <c:v>ARPA mai-26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 Panier moyen'!$A$14:$A$20</c:f>
              <c:strCache>
                <c:ptCount val="7"/>
                <c:pt idx="0">
                  <c:v>Technology</c:v>
                </c:pt>
                <c:pt idx="1">
                  <c:v>Government</c:v>
                </c:pt>
                <c:pt idx="2">
                  <c:v>Manufacturing</c:v>
                </c:pt>
                <c:pt idx="3">
                  <c:v>Healthcare</c:v>
                </c:pt>
                <c:pt idx="4">
                  <c:v>Education</c:v>
                </c:pt>
                <c:pt idx="5">
                  <c:v>Finance</c:v>
                </c:pt>
                <c:pt idx="6">
                  <c:v>Retail</c:v>
                </c:pt>
              </c:strCache>
            </c:strRef>
          </c:cat>
          <c:val>
            <c:numRef>
              <c:f>'4. Panier moyen'!$C$14:$C$20</c:f>
              <c:numCache>
                <c:formatCode>#,##0" €";\(#,##0") €";\–</c:formatCode>
                <c:ptCount val="7"/>
                <c:pt idx="0">
                  <c:v>1388.95</c:v>
                </c:pt>
                <c:pt idx="1">
                  <c:v>1434.67</c:v>
                </c:pt>
                <c:pt idx="2">
                  <c:v>1380.83</c:v>
                </c:pt>
                <c:pt idx="3">
                  <c:v>1340.57</c:v>
                </c:pt>
                <c:pt idx="4">
                  <c:v>1337.75</c:v>
                </c:pt>
                <c:pt idx="5">
                  <c:v>1323.77</c:v>
                </c:pt>
                <c:pt idx="6">
                  <c:v>1253.27</c:v>
                </c:pt>
              </c:numCache>
            </c:numRef>
          </c:val>
        </c:ser>
        <c:gapWidth val="150"/>
        <c:overlap val="0"/>
        <c:axId val="12305397"/>
        <c:axId val="78136060"/>
      </c:barChart>
      <c:catAx>
        <c:axId val="1230539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8136060"/>
        <c:crosses val="autoZero"/>
        <c:auto val="1"/>
        <c:lblAlgn val="ctr"/>
        <c:lblOffset val="100"/>
        <c:noMultiLvlLbl val="0"/>
      </c:catAx>
      <c:valAx>
        <c:axId val="7813606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230539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LTV par segment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'5. LTV'!E6</c:f>
              <c:strCache>
                <c:ptCount val="1"/>
                <c:pt idx="0">
                  <c:v>LTV (€)</c:v>
                </c:pt>
              </c:strCache>
            </c:strRef>
          </c:tx>
          <c:spPr>
            <a:solidFill>
              <a:srgbClr val="2544e0"/>
            </a:solidFill>
            <a:ln w="0">
              <a:solidFill>
                <a:srgbClr val="2544e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'5. LTV'!$A$7:$A$9</c:f>
              <c:strCache>
                <c:ptCount val="3"/>
                <c:pt idx="0">
                  <c:v>Large enterprise</c:v>
                </c:pt>
                <c:pt idx="1">
                  <c:v>Small business</c:v>
                </c:pt>
                <c:pt idx="2">
                  <c:v>Medium business</c:v>
                </c:pt>
              </c:strCache>
            </c:strRef>
          </c:cat>
          <c:val>
            <c:numRef>
              <c:f>'5. LTV'!$E$7:$E$9</c:f>
              <c:numCache>
                <c:formatCode>#,##0" €";\(#,##0") €";\–</c:formatCode>
                <c:ptCount val="3"/>
                <c:pt idx="0">
                  <c:v>181764</c:v>
                </c:pt>
                <c:pt idx="1">
                  <c:v>164683.2</c:v>
                </c:pt>
                <c:pt idx="2">
                  <c:v>115797.428571429</c:v>
                </c:pt>
              </c:numCache>
            </c:numRef>
          </c:val>
        </c:ser>
        <c:gapWidth val="150"/>
        <c:overlap val="0"/>
        <c:axId val="41141408"/>
        <c:axId val="4346203"/>
      </c:barChart>
      <c:catAx>
        <c:axId val="4114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46203"/>
        <c:crosses val="autoZero"/>
        <c:auto val="1"/>
        <c:lblAlgn val="ctr"/>
        <c:lblOffset val="100"/>
        <c:noMultiLvlLbl val="0"/>
      </c:catAx>
      <c:valAx>
        <c:axId val="434620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;\(#,##0&quot;) €&quot;;\–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14140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27</xdr:row>
      <xdr:rowOff>0</xdr:rowOff>
    </xdr:from>
    <xdr:to>
      <xdr:col>3</xdr:col>
      <xdr:colOff>693360</xdr:colOff>
      <xdr:row>40</xdr:row>
      <xdr:rowOff>115200</xdr:rowOff>
    </xdr:to>
    <xdr:graphicFrame>
      <xdr:nvGraphicFramePr>
        <xdr:cNvPr id="0" name="Chart 1"/>
        <xdr:cNvGraphicFramePr/>
      </xdr:nvGraphicFramePr>
      <xdr:xfrm>
        <a:off x="0" y="531504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27</xdr:row>
      <xdr:rowOff>0</xdr:rowOff>
    </xdr:from>
    <xdr:to>
      <xdr:col>8</xdr:col>
      <xdr:colOff>693720</xdr:colOff>
      <xdr:row>40</xdr:row>
      <xdr:rowOff>115200</xdr:rowOff>
    </xdr:to>
    <xdr:graphicFrame>
      <xdr:nvGraphicFramePr>
        <xdr:cNvPr id="1" name="Chart 2"/>
        <xdr:cNvGraphicFramePr/>
      </xdr:nvGraphicFramePr>
      <xdr:xfrm>
        <a:off x="4863600" y="531504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15</xdr:col>
      <xdr:colOff>218880</xdr:colOff>
      <xdr:row>17</xdr:row>
      <xdr:rowOff>77040</xdr:rowOff>
    </xdr:to>
    <xdr:graphicFrame>
      <xdr:nvGraphicFramePr>
        <xdr:cNvPr id="2" name="Chart 1"/>
        <xdr:cNvGraphicFramePr/>
      </xdr:nvGraphicFramePr>
      <xdr:xfrm>
        <a:off x="7518960" y="85716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19</xdr:row>
      <xdr:rowOff>0</xdr:rowOff>
    </xdr:from>
    <xdr:to>
      <xdr:col>15</xdr:col>
      <xdr:colOff>218880</xdr:colOff>
      <xdr:row>32</xdr:row>
      <xdr:rowOff>115200</xdr:rowOff>
    </xdr:to>
    <xdr:graphicFrame>
      <xdr:nvGraphicFramePr>
        <xdr:cNvPr id="3" name="Chart 2"/>
        <xdr:cNvGraphicFramePr/>
      </xdr:nvGraphicFramePr>
      <xdr:xfrm>
        <a:off x="7518960" y="375300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15</xdr:col>
      <xdr:colOff>218880</xdr:colOff>
      <xdr:row>17</xdr:row>
      <xdr:rowOff>77040</xdr:rowOff>
    </xdr:to>
    <xdr:graphicFrame>
      <xdr:nvGraphicFramePr>
        <xdr:cNvPr id="4" name="Chart 1"/>
        <xdr:cNvGraphicFramePr/>
      </xdr:nvGraphicFramePr>
      <xdr:xfrm>
        <a:off x="7518960" y="85716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19</xdr:row>
      <xdr:rowOff>0</xdr:rowOff>
    </xdr:from>
    <xdr:to>
      <xdr:col>15</xdr:col>
      <xdr:colOff>218880</xdr:colOff>
      <xdr:row>32</xdr:row>
      <xdr:rowOff>115200</xdr:rowOff>
    </xdr:to>
    <xdr:graphicFrame>
      <xdr:nvGraphicFramePr>
        <xdr:cNvPr id="5" name="Chart 2"/>
        <xdr:cNvGraphicFramePr/>
      </xdr:nvGraphicFramePr>
      <xdr:xfrm>
        <a:off x="7518960" y="375300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23</xdr:row>
      <xdr:rowOff>0</xdr:rowOff>
    </xdr:from>
    <xdr:to>
      <xdr:col>3</xdr:col>
      <xdr:colOff>834480</xdr:colOff>
      <xdr:row>36</xdr:row>
      <xdr:rowOff>115200</xdr:rowOff>
    </xdr:to>
    <xdr:graphicFrame>
      <xdr:nvGraphicFramePr>
        <xdr:cNvPr id="6" name="Chart 1"/>
        <xdr:cNvGraphicFramePr/>
      </xdr:nvGraphicFramePr>
      <xdr:xfrm>
        <a:off x="0" y="455292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23</xdr:row>
      <xdr:rowOff>0</xdr:rowOff>
    </xdr:from>
    <xdr:to>
      <xdr:col>11</xdr:col>
      <xdr:colOff>79920</xdr:colOff>
      <xdr:row>36</xdr:row>
      <xdr:rowOff>115200</xdr:rowOff>
    </xdr:to>
    <xdr:graphicFrame>
      <xdr:nvGraphicFramePr>
        <xdr:cNvPr id="7" name="Chart 2"/>
        <xdr:cNvGraphicFramePr/>
      </xdr:nvGraphicFramePr>
      <xdr:xfrm>
        <a:off x="4722480" y="455292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0</xdr:rowOff>
    </xdr:from>
    <xdr:to>
      <xdr:col>3</xdr:col>
      <xdr:colOff>834480</xdr:colOff>
      <xdr:row>24</xdr:row>
      <xdr:rowOff>115200</xdr:rowOff>
    </xdr:to>
    <xdr:graphicFrame>
      <xdr:nvGraphicFramePr>
        <xdr:cNvPr id="8" name="Chart 1"/>
        <xdr:cNvGraphicFramePr/>
      </xdr:nvGraphicFramePr>
      <xdr:xfrm>
        <a:off x="0" y="222876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26</xdr:row>
      <xdr:rowOff>0</xdr:rowOff>
    </xdr:from>
    <xdr:to>
      <xdr:col>6</xdr:col>
      <xdr:colOff>347400</xdr:colOff>
      <xdr:row>39</xdr:row>
      <xdr:rowOff>115200</xdr:rowOff>
    </xdr:to>
    <xdr:graphicFrame>
      <xdr:nvGraphicFramePr>
        <xdr:cNvPr id="9" name="Chart 1"/>
        <xdr:cNvGraphicFramePr/>
      </xdr:nvGraphicFramePr>
      <xdr:xfrm>
        <a:off x="0" y="5086440"/>
        <a:ext cx="647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4</xdr:row>
      <xdr:rowOff>0</xdr:rowOff>
    </xdr:from>
    <xdr:to>
      <xdr:col>12</xdr:col>
      <xdr:colOff>219240</xdr:colOff>
      <xdr:row>17</xdr:row>
      <xdr:rowOff>77040</xdr:rowOff>
    </xdr:to>
    <xdr:graphicFrame>
      <xdr:nvGraphicFramePr>
        <xdr:cNvPr id="10" name="Chart 1"/>
        <xdr:cNvGraphicFramePr/>
      </xdr:nvGraphicFramePr>
      <xdr:xfrm>
        <a:off x="5263560" y="85716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21</xdr:row>
      <xdr:rowOff>0</xdr:rowOff>
    </xdr:from>
    <xdr:to>
      <xdr:col>5</xdr:col>
      <xdr:colOff>200160</xdr:colOff>
      <xdr:row>34</xdr:row>
      <xdr:rowOff>115200</xdr:rowOff>
    </xdr:to>
    <xdr:graphicFrame>
      <xdr:nvGraphicFramePr>
        <xdr:cNvPr id="11" name="Chart 1"/>
        <xdr:cNvGraphicFramePr/>
      </xdr:nvGraphicFramePr>
      <xdr:xfrm>
        <a:off x="0" y="413388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21</xdr:row>
      <xdr:rowOff>0</xdr:rowOff>
    </xdr:from>
    <xdr:to>
      <xdr:col>11</xdr:col>
      <xdr:colOff>361800</xdr:colOff>
      <xdr:row>34</xdr:row>
      <xdr:rowOff>115200</xdr:rowOff>
    </xdr:to>
    <xdr:graphicFrame>
      <xdr:nvGraphicFramePr>
        <xdr:cNvPr id="12" name="Chart 2"/>
        <xdr:cNvGraphicFramePr/>
      </xdr:nvGraphicFramePr>
      <xdr:xfrm>
        <a:off x="4299480" y="413388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4</xdr:row>
      <xdr:rowOff>0</xdr:rowOff>
    </xdr:from>
    <xdr:to>
      <xdr:col>11</xdr:col>
      <xdr:colOff>219240</xdr:colOff>
      <xdr:row>17</xdr:row>
      <xdr:rowOff>77040</xdr:rowOff>
    </xdr:to>
    <xdr:graphicFrame>
      <xdr:nvGraphicFramePr>
        <xdr:cNvPr id="13" name="Chart 1"/>
        <xdr:cNvGraphicFramePr/>
      </xdr:nvGraphicFramePr>
      <xdr:xfrm>
        <a:off x="3994920" y="857160"/>
        <a:ext cx="4499640" cy="2591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7" min="2" style="0" width="16"/>
  </cols>
  <sheetData>
    <row r="1" customFormat="false" ht="13.5" hidden="false" customHeight="true" outlineLevel="0" collapsed="false">
      <c r="A1" s="1" t="s">
        <v>0</v>
      </c>
    </row>
    <row r="2" customFormat="false" ht="24" hidden="false" customHeight="tru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1" t="s">
        <v>3</v>
      </c>
    </row>
    <row r="6" customFormat="false" ht="24.45" hidden="false" customHeight="false" outlineLevel="0" collapsed="false">
      <c r="A6" s="4" t="n">
        <v>22818792</v>
      </c>
      <c r="B6" s="4"/>
      <c r="C6" s="5" t="n">
        <v>0.83</v>
      </c>
      <c r="D6" s="5"/>
      <c r="E6" s="6" t="n">
        <v>1</v>
      </c>
      <c r="F6" s="6"/>
    </row>
    <row r="7" customFormat="false" ht="15" hidden="false" customHeight="false" outlineLevel="0" collapsed="false">
      <c r="A7" s="7" t="s">
        <v>4</v>
      </c>
      <c r="B7" s="8"/>
      <c r="C7" s="7" t="s">
        <v>5</v>
      </c>
      <c r="D7" s="8"/>
      <c r="E7" s="7" t="s">
        <v>6</v>
      </c>
      <c r="F7" s="8"/>
    </row>
    <row r="9" customFormat="false" ht="24.45" hidden="false" customHeight="false" outlineLevel="0" collapsed="false">
      <c r="A9" s="9" t="n">
        <v>4.18</v>
      </c>
      <c r="B9" s="9"/>
      <c r="C9" s="10" t="n">
        <v>1390</v>
      </c>
      <c r="D9" s="10"/>
      <c r="E9" s="11" t="n">
        <v>1367.81</v>
      </c>
      <c r="F9" s="11"/>
    </row>
    <row r="10" customFormat="false" ht="15" hidden="false" customHeight="false" outlineLevel="0" collapsed="false">
      <c r="A10" s="7" t="s">
        <v>7</v>
      </c>
      <c r="B10" s="8"/>
      <c r="C10" s="7" t="s">
        <v>8</v>
      </c>
      <c r="D10" s="8"/>
      <c r="E10" s="7" t="s">
        <v>9</v>
      </c>
      <c r="F10" s="8"/>
    </row>
    <row r="13" customFormat="false" ht="15" hidden="false" customHeight="false" outlineLevel="0" collapsed="false">
      <c r="A13" s="1" t="s">
        <v>10</v>
      </c>
    </row>
    <row r="14" customFormat="false" ht="15" hidden="false" customHeight="false" outlineLevel="0" collapsed="false">
      <c r="A14" s="12" t="s">
        <v>11</v>
      </c>
      <c r="B14" s="13" t="s">
        <v>12</v>
      </c>
      <c r="C14" s="13"/>
      <c r="D14" s="13"/>
      <c r="E14" s="13"/>
      <c r="F14" s="13"/>
      <c r="G14" s="13"/>
    </row>
    <row r="15" customFormat="false" ht="15" hidden="false" customHeight="false" outlineLevel="0" collapsed="false">
      <c r="A15" s="12" t="s">
        <v>13</v>
      </c>
      <c r="B15" s="13" t="s">
        <v>14</v>
      </c>
      <c r="C15" s="13"/>
      <c r="D15" s="13"/>
      <c r="E15" s="13"/>
      <c r="F15" s="13"/>
      <c r="G15" s="13"/>
    </row>
    <row r="16" customFormat="false" ht="15" hidden="false" customHeight="false" outlineLevel="0" collapsed="false">
      <c r="A16" s="12" t="s">
        <v>15</v>
      </c>
      <c r="B16" s="13" t="s">
        <v>16</v>
      </c>
      <c r="C16" s="13"/>
      <c r="D16" s="13"/>
      <c r="E16" s="13"/>
      <c r="F16" s="13"/>
      <c r="G16" s="13"/>
    </row>
    <row r="17" customFormat="false" ht="15" hidden="false" customHeight="false" outlineLevel="0" collapsed="false">
      <c r="A17" s="12" t="s">
        <v>17</v>
      </c>
      <c r="B17" s="13" t="s">
        <v>18</v>
      </c>
      <c r="C17" s="13"/>
      <c r="D17" s="13"/>
      <c r="E17" s="13"/>
      <c r="F17" s="13"/>
      <c r="G17" s="13"/>
    </row>
    <row r="18" customFormat="false" ht="15" hidden="false" customHeight="false" outlineLevel="0" collapsed="false">
      <c r="A18" s="12" t="s">
        <v>19</v>
      </c>
      <c r="B18" s="13" t="s">
        <v>20</v>
      </c>
      <c r="C18" s="13"/>
      <c r="D18" s="13"/>
      <c r="E18" s="13"/>
      <c r="F18" s="13"/>
      <c r="G18" s="13"/>
    </row>
    <row r="19" customFormat="false" ht="15" hidden="false" customHeight="false" outlineLevel="0" collapsed="false">
      <c r="A19" s="12" t="s">
        <v>21</v>
      </c>
      <c r="B19" s="13" t="s">
        <v>22</v>
      </c>
      <c r="C19" s="13"/>
      <c r="D19" s="13"/>
      <c r="E19" s="13"/>
      <c r="F19" s="13"/>
      <c r="G19" s="13"/>
    </row>
    <row r="20" customFormat="false" ht="15" hidden="false" customHeight="false" outlineLevel="0" collapsed="false">
      <c r="A20" s="12" t="s">
        <v>23</v>
      </c>
      <c r="B20" s="13" t="s">
        <v>24</v>
      </c>
      <c r="C20" s="13"/>
      <c r="D20" s="13"/>
      <c r="E20" s="13"/>
      <c r="F20" s="13"/>
      <c r="G20" s="13"/>
    </row>
    <row r="21" customFormat="false" ht="15" hidden="false" customHeight="false" outlineLevel="0" collapsed="false">
      <c r="A21" s="12" t="s">
        <v>25</v>
      </c>
      <c r="B21" s="13" t="s">
        <v>26</v>
      </c>
      <c r="C21" s="13"/>
      <c r="D21" s="13"/>
      <c r="E21" s="13"/>
      <c r="F21" s="13"/>
      <c r="G21" s="13"/>
    </row>
    <row r="22" customFormat="false" ht="15" hidden="false" customHeight="false" outlineLevel="0" collapsed="false">
      <c r="A22" s="12" t="s">
        <v>27</v>
      </c>
      <c r="B22" s="13" t="s">
        <v>28</v>
      </c>
      <c r="C22" s="13"/>
      <c r="D22" s="13"/>
      <c r="E22" s="13"/>
      <c r="F22" s="13"/>
      <c r="G22" s="13"/>
    </row>
    <row r="23" customFormat="false" ht="15" hidden="false" customHeight="false" outlineLevel="0" collapsed="false">
      <c r="A23" s="12" t="s">
        <v>29</v>
      </c>
      <c r="B23" s="13" t="s">
        <v>30</v>
      </c>
      <c r="C23" s="13"/>
      <c r="D23" s="13"/>
      <c r="E23" s="13"/>
      <c r="F23" s="13"/>
      <c r="G23" s="13"/>
    </row>
    <row r="24" customFormat="false" ht="15" hidden="false" customHeight="false" outlineLevel="0" collapsed="false">
      <c r="A24" s="12" t="s">
        <v>31</v>
      </c>
      <c r="B24" s="13" t="s">
        <v>32</v>
      </c>
      <c r="C24" s="13"/>
      <c r="D24" s="13"/>
      <c r="E24" s="13"/>
      <c r="F24" s="13"/>
      <c r="G24" s="13"/>
    </row>
    <row r="26" customFormat="false" ht="15" hidden="false" customHeight="false" outlineLevel="0" collapsed="false">
      <c r="A26" s="14" t="s">
        <v>33</v>
      </c>
      <c r="B26" s="14"/>
      <c r="C26" s="14"/>
      <c r="D26" s="14"/>
      <c r="E26" s="14"/>
      <c r="F26" s="14"/>
      <c r="G26" s="14"/>
    </row>
  </sheetData>
  <mergeCells count="18">
    <mergeCell ref="A6:B6"/>
    <mergeCell ref="C6:D6"/>
    <mergeCell ref="E6:F6"/>
    <mergeCell ref="A9:B9"/>
    <mergeCell ref="C9:D9"/>
    <mergeCell ref="E9:F9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A26:G26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1"/>
    <col collapsed="false" customWidth="true" hidden="false" outlineLevel="0" max="25" min="2" style="0" width="8"/>
  </cols>
  <sheetData>
    <row r="1" customFormat="false" ht="13.5" hidden="false" customHeight="true" outlineLevel="0" collapsed="false">
      <c r="A1" s="1" t="s">
        <v>160</v>
      </c>
    </row>
    <row r="2" customFormat="false" ht="24" hidden="false" customHeight="true" outlineLevel="0" collapsed="false">
      <c r="A2" s="2" t="s">
        <v>161</v>
      </c>
    </row>
    <row r="3" customFormat="false" ht="15" hidden="false" customHeight="false" outlineLevel="0" collapsed="false">
      <c r="A3" s="3" t="s">
        <v>162</v>
      </c>
    </row>
    <row r="5" customFormat="false" ht="15" hidden="false" customHeight="false" outlineLevel="0" collapsed="false">
      <c r="A5" s="41" t="s">
        <v>163</v>
      </c>
    </row>
    <row r="6" customFormat="false" ht="18" hidden="false" customHeight="true" outlineLevel="0" collapsed="false">
      <c r="A6" s="16" t="s">
        <v>164</v>
      </c>
      <c r="B6" s="17" t="s">
        <v>165</v>
      </c>
      <c r="C6" s="17" t="s">
        <v>166</v>
      </c>
      <c r="D6" s="17" t="s">
        <v>167</v>
      </c>
      <c r="E6" s="17" t="s">
        <v>168</v>
      </c>
      <c r="F6" s="17" t="s">
        <v>169</v>
      </c>
      <c r="G6" s="17" t="s">
        <v>170</v>
      </c>
      <c r="H6" s="17" t="s">
        <v>171</v>
      </c>
      <c r="I6" s="17" t="s">
        <v>172</v>
      </c>
      <c r="J6" s="17" t="s">
        <v>173</v>
      </c>
      <c r="K6" s="17" t="s">
        <v>174</v>
      </c>
      <c r="L6" s="17" t="s">
        <v>175</v>
      </c>
      <c r="M6" s="17" t="s">
        <v>176</v>
      </c>
      <c r="N6" s="17" t="s">
        <v>177</v>
      </c>
      <c r="O6" s="17" t="s">
        <v>178</v>
      </c>
      <c r="P6" s="17" t="s">
        <v>179</v>
      </c>
      <c r="Q6" s="17" t="s">
        <v>180</v>
      </c>
      <c r="R6" s="17" t="s">
        <v>181</v>
      </c>
      <c r="S6" s="17" t="s">
        <v>182</v>
      </c>
      <c r="T6" s="17" t="s">
        <v>183</v>
      </c>
      <c r="U6" s="17" t="s">
        <v>184</v>
      </c>
      <c r="V6" s="17" t="s">
        <v>185</v>
      </c>
      <c r="W6" s="17" t="s">
        <v>186</v>
      </c>
      <c r="X6" s="17" t="s">
        <v>187</v>
      </c>
      <c r="Y6" s="17" t="s">
        <v>188</v>
      </c>
    </row>
    <row r="7" customFormat="false" ht="15" hidden="false" customHeight="false" outlineLevel="0" collapsed="false">
      <c r="A7" s="42" t="s">
        <v>189</v>
      </c>
      <c r="B7" s="43" t="n">
        <v>38727</v>
      </c>
      <c r="C7" s="43" t="n">
        <v>38744</v>
      </c>
      <c r="D7" s="43" t="n">
        <v>39866</v>
      </c>
      <c r="E7" s="43" t="n">
        <v>40657</v>
      </c>
      <c r="F7" s="43" t="n">
        <v>40666</v>
      </c>
      <c r="G7" s="43" t="n">
        <v>40696</v>
      </c>
      <c r="H7" s="43" t="n">
        <v>41860</v>
      </c>
      <c r="I7" s="43" t="n">
        <v>43744</v>
      </c>
      <c r="J7" s="43" t="n">
        <v>43774</v>
      </c>
      <c r="K7" s="43" t="n">
        <v>43073</v>
      </c>
      <c r="L7" s="43" t="n">
        <v>43082</v>
      </c>
      <c r="M7" s="43" t="n">
        <v>43114</v>
      </c>
      <c r="N7" s="43" t="n">
        <v>41312</v>
      </c>
      <c r="O7" s="43" t="n">
        <v>41321</v>
      </c>
      <c r="P7" s="43" t="n">
        <v>41456</v>
      </c>
      <c r="Q7" s="43" t="n">
        <v>40683</v>
      </c>
      <c r="R7" s="43" t="n">
        <v>41903</v>
      </c>
      <c r="S7" s="43" t="n">
        <v>41935</v>
      </c>
      <c r="T7" s="43" t="n">
        <v>42056</v>
      </c>
      <c r="U7" s="43" t="n">
        <v>42075</v>
      </c>
      <c r="V7" s="43" t="n">
        <v>44540</v>
      </c>
      <c r="W7" s="43" t="n">
        <v>44575</v>
      </c>
      <c r="X7" s="43" t="n">
        <v>45866</v>
      </c>
      <c r="Y7" s="43" t="n">
        <v>45890</v>
      </c>
    </row>
    <row r="8" customFormat="false" ht="15" hidden="false" customHeight="false" outlineLevel="0" collapsed="false">
      <c r="A8" s="42" t="s">
        <v>190</v>
      </c>
      <c r="B8" s="43" t="n">
        <v>42656</v>
      </c>
      <c r="C8" s="43" t="n">
        <v>40949</v>
      </c>
      <c r="D8" s="43" t="n">
        <v>40998</v>
      </c>
      <c r="E8" s="43" t="n">
        <v>41186</v>
      </c>
      <c r="F8" s="43" t="n">
        <v>42363</v>
      </c>
      <c r="G8" s="43" t="n">
        <v>40566</v>
      </c>
      <c r="H8" s="43" t="n">
        <v>42574</v>
      </c>
      <c r="I8" s="43" t="n">
        <v>42609</v>
      </c>
      <c r="J8" s="43" t="n">
        <v>42645</v>
      </c>
      <c r="K8" s="43" t="n">
        <v>42831</v>
      </c>
      <c r="L8" s="43" t="n">
        <v>42866</v>
      </c>
      <c r="M8" s="43" t="n">
        <v>43681</v>
      </c>
      <c r="N8" s="43" t="n">
        <v>44432</v>
      </c>
      <c r="O8" s="43" t="n">
        <v>45660</v>
      </c>
      <c r="P8" s="43" t="n">
        <v>46166</v>
      </c>
      <c r="Q8" s="43" t="n">
        <v>45317</v>
      </c>
      <c r="R8" s="43" t="n">
        <v>45647</v>
      </c>
      <c r="S8" s="43" t="n">
        <v>46899</v>
      </c>
      <c r="T8" s="43" t="n">
        <v>45203</v>
      </c>
      <c r="U8" s="43" t="n">
        <v>46859</v>
      </c>
      <c r="V8" s="43" t="n">
        <v>48150</v>
      </c>
      <c r="W8" s="43" t="n">
        <v>42924</v>
      </c>
      <c r="X8" s="43" t="n">
        <v>47965</v>
      </c>
    </row>
    <row r="9" customFormat="false" ht="15" hidden="false" customHeight="false" outlineLevel="0" collapsed="false">
      <c r="A9" s="42" t="s">
        <v>191</v>
      </c>
      <c r="B9" s="43" t="n">
        <v>60190</v>
      </c>
      <c r="C9" s="43" t="n">
        <v>55270</v>
      </c>
      <c r="D9" s="43" t="n">
        <v>58204</v>
      </c>
      <c r="E9" s="43" t="n">
        <v>58272</v>
      </c>
      <c r="F9" s="43" t="n">
        <v>58322</v>
      </c>
      <c r="G9" s="43" t="n">
        <v>58373</v>
      </c>
      <c r="H9" s="43" t="n">
        <v>58441</v>
      </c>
      <c r="I9" s="43" t="n">
        <v>58492</v>
      </c>
      <c r="J9" s="43" t="n">
        <v>59302</v>
      </c>
      <c r="K9" s="43" t="n">
        <v>59771</v>
      </c>
      <c r="L9" s="43" t="n">
        <v>59823</v>
      </c>
      <c r="M9" s="43" t="n">
        <v>61102</v>
      </c>
      <c r="N9" s="43" t="n">
        <v>61591</v>
      </c>
      <c r="O9" s="43" t="n">
        <v>61630</v>
      </c>
      <c r="P9" s="43" t="n">
        <v>61797</v>
      </c>
      <c r="Q9" s="43" t="n">
        <v>58630</v>
      </c>
      <c r="R9" s="43" t="n">
        <v>58644</v>
      </c>
      <c r="S9" s="43" t="n">
        <v>59899</v>
      </c>
      <c r="T9" s="43" t="n">
        <v>63222</v>
      </c>
      <c r="U9" s="43" t="n">
        <v>63255</v>
      </c>
      <c r="V9" s="43" t="n">
        <v>66066</v>
      </c>
      <c r="W9" s="43" t="n">
        <v>67254</v>
      </c>
    </row>
    <row r="10" customFormat="false" ht="15" hidden="false" customHeight="false" outlineLevel="0" collapsed="false">
      <c r="A10" s="42" t="s">
        <v>192</v>
      </c>
      <c r="B10" s="43" t="n">
        <v>57957</v>
      </c>
      <c r="C10" s="43" t="n">
        <v>59496</v>
      </c>
      <c r="D10" s="43" t="n">
        <v>58113</v>
      </c>
      <c r="E10" s="43" t="n">
        <v>58197</v>
      </c>
      <c r="F10" s="43" t="n">
        <v>60154</v>
      </c>
      <c r="G10" s="43" t="n">
        <v>60210</v>
      </c>
      <c r="H10" s="43" t="n">
        <v>59350</v>
      </c>
      <c r="I10" s="43" t="n">
        <v>59404</v>
      </c>
      <c r="J10" s="43" t="n">
        <v>59461</v>
      </c>
      <c r="K10" s="43" t="n">
        <v>61070</v>
      </c>
      <c r="L10" s="43" t="n">
        <v>61128</v>
      </c>
      <c r="M10" s="43" t="n">
        <v>62367</v>
      </c>
      <c r="N10" s="43" t="n">
        <v>63603</v>
      </c>
      <c r="O10" s="43" t="n">
        <v>65027</v>
      </c>
      <c r="P10" s="43" t="n">
        <v>65074</v>
      </c>
      <c r="Q10" s="43" t="n">
        <v>66355</v>
      </c>
      <c r="R10" s="43" t="n">
        <v>67784</v>
      </c>
      <c r="S10" s="43" t="n">
        <v>67848</v>
      </c>
      <c r="T10" s="43" t="n">
        <v>67863</v>
      </c>
      <c r="U10" s="43" t="n">
        <v>67904</v>
      </c>
      <c r="V10" s="43" t="n">
        <v>68569</v>
      </c>
    </row>
    <row r="11" customFormat="false" ht="15" hidden="false" customHeight="false" outlineLevel="0" collapsed="false">
      <c r="A11" s="42" t="s">
        <v>193</v>
      </c>
      <c r="B11" s="43" t="n">
        <v>67030</v>
      </c>
      <c r="C11" s="43" t="n">
        <v>67056</v>
      </c>
      <c r="D11" s="43" t="n">
        <v>65978</v>
      </c>
      <c r="E11" s="43" t="n">
        <v>68328</v>
      </c>
      <c r="F11" s="43" t="n">
        <v>68352</v>
      </c>
      <c r="G11" s="43" t="n">
        <v>68380</v>
      </c>
      <c r="H11" s="43" t="n">
        <v>68504</v>
      </c>
      <c r="I11" s="43" t="n">
        <v>68169</v>
      </c>
      <c r="J11" s="43" t="n">
        <v>69332</v>
      </c>
      <c r="K11" s="43" t="n">
        <v>69842</v>
      </c>
      <c r="L11" s="43" t="n">
        <v>71061</v>
      </c>
      <c r="M11" s="43" t="n">
        <v>71106</v>
      </c>
      <c r="N11" s="43" t="n">
        <v>68966</v>
      </c>
      <c r="O11" s="43" t="n">
        <v>68616</v>
      </c>
      <c r="P11" s="43" t="n">
        <v>71883</v>
      </c>
      <c r="Q11" s="43" t="n">
        <v>69232</v>
      </c>
      <c r="R11" s="43" t="n">
        <v>71715</v>
      </c>
      <c r="S11" s="43" t="n">
        <v>73420</v>
      </c>
      <c r="T11" s="43" t="n">
        <v>70180</v>
      </c>
      <c r="U11" s="43" t="n">
        <v>72838</v>
      </c>
    </row>
    <row r="12" customFormat="false" ht="15" hidden="false" customHeight="false" outlineLevel="0" collapsed="false">
      <c r="A12" s="42" t="s">
        <v>194</v>
      </c>
      <c r="B12" s="43" t="n">
        <v>45301</v>
      </c>
      <c r="C12" s="43" t="n">
        <v>45327</v>
      </c>
      <c r="D12" s="43" t="n">
        <v>45398</v>
      </c>
      <c r="E12" s="43" t="n">
        <v>44548</v>
      </c>
      <c r="F12" s="43" t="n">
        <v>46652</v>
      </c>
      <c r="G12" s="43" t="n">
        <v>44784</v>
      </c>
      <c r="H12" s="43" t="n">
        <v>46804</v>
      </c>
      <c r="I12" s="43" t="n">
        <v>46833</v>
      </c>
      <c r="J12" s="43" t="n">
        <v>49266</v>
      </c>
      <c r="K12" s="43" t="n">
        <v>47787</v>
      </c>
      <c r="L12" s="43" t="n">
        <v>49782</v>
      </c>
      <c r="M12" s="43" t="n">
        <v>47867</v>
      </c>
      <c r="N12" s="43" t="n">
        <v>49250</v>
      </c>
      <c r="O12" s="43" t="n">
        <v>51157</v>
      </c>
      <c r="P12" s="43" t="n">
        <v>49378</v>
      </c>
      <c r="Q12" s="43" t="n">
        <v>49400</v>
      </c>
      <c r="R12" s="43" t="n">
        <v>49602</v>
      </c>
      <c r="S12" s="43" t="n">
        <v>49623</v>
      </c>
      <c r="T12" s="43" t="n">
        <v>48808</v>
      </c>
    </row>
    <row r="13" customFormat="false" ht="15" hidden="false" customHeight="false" outlineLevel="0" collapsed="false">
      <c r="A13" s="42" t="s">
        <v>195</v>
      </c>
      <c r="B13" s="43" t="n">
        <v>57968</v>
      </c>
      <c r="C13" s="43" t="n">
        <v>61349</v>
      </c>
      <c r="D13" s="43" t="n">
        <v>60252</v>
      </c>
      <c r="E13" s="43" t="n">
        <v>61431</v>
      </c>
      <c r="F13" s="43" t="n">
        <v>61447</v>
      </c>
      <c r="G13" s="43" t="n">
        <v>63778</v>
      </c>
      <c r="H13" s="43" t="n">
        <v>61523</v>
      </c>
      <c r="I13" s="43" t="n">
        <v>62695</v>
      </c>
      <c r="J13" s="43" t="n">
        <v>61734</v>
      </c>
      <c r="K13" s="43" t="n">
        <v>62755</v>
      </c>
      <c r="L13" s="43" t="n">
        <v>63976</v>
      </c>
      <c r="M13" s="43" t="n">
        <v>65209</v>
      </c>
      <c r="N13" s="43" t="n">
        <v>60692</v>
      </c>
      <c r="O13" s="43" t="n">
        <v>62159</v>
      </c>
      <c r="P13" s="43" t="n">
        <v>62168</v>
      </c>
      <c r="Q13" s="43" t="n">
        <v>63570</v>
      </c>
      <c r="R13" s="43" t="n">
        <v>63579</v>
      </c>
      <c r="S13" s="43" t="n">
        <v>67513</v>
      </c>
    </row>
    <row r="14" customFormat="false" ht="15" hidden="false" customHeight="false" outlineLevel="0" collapsed="false">
      <c r="A14" s="42" t="s">
        <v>196</v>
      </c>
      <c r="B14" s="43" t="n">
        <v>47159</v>
      </c>
      <c r="C14" s="43" t="n">
        <v>47186</v>
      </c>
      <c r="D14" s="43" t="n">
        <v>47213</v>
      </c>
      <c r="E14" s="43" t="n">
        <v>47109</v>
      </c>
      <c r="F14" s="43" t="n">
        <v>47141</v>
      </c>
      <c r="G14" s="43" t="n">
        <v>48299</v>
      </c>
      <c r="H14" s="43" t="n">
        <v>49540</v>
      </c>
      <c r="I14" s="43" t="n">
        <v>48401</v>
      </c>
      <c r="J14" s="43" t="n">
        <v>48419</v>
      </c>
      <c r="K14" s="43" t="n">
        <v>49700</v>
      </c>
      <c r="L14" s="43" t="n">
        <v>49718</v>
      </c>
      <c r="M14" s="43" t="n">
        <v>49737</v>
      </c>
      <c r="N14" s="43" t="n">
        <v>51894</v>
      </c>
      <c r="O14" s="43" t="n">
        <v>51912</v>
      </c>
      <c r="P14" s="43" t="n">
        <v>51932</v>
      </c>
      <c r="Q14" s="43" t="n">
        <v>48559</v>
      </c>
      <c r="R14" s="43" t="n">
        <v>48693</v>
      </c>
    </row>
    <row r="15" customFormat="false" ht="15" hidden="false" customHeight="false" outlineLevel="0" collapsed="false">
      <c r="A15" s="42" t="s">
        <v>197</v>
      </c>
      <c r="B15" s="43" t="n">
        <v>56653</v>
      </c>
      <c r="C15" s="43" t="n">
        <v>56661</v>
      </c>
      <c r="D15" s="43" t="n">
        <v>58975</v>
      </c>
      <c r="E15" s="43" t="n">
        <v>59023</v>
      </c>
      <c r="F15" s="43" t="n">
        <v>60197</v>
      </c>
      <c r="G15" s="43" t="n">
        <v>60204</v>
      </c>
      <c r="H15" s="43" t="n">
        <v>60253</v>
      </c>
      <c r="I15" s="43" t="n">
        <v>60261</v>
      </c>
      <c r="J15" s="43" t="n">
        <v>60268</v>
      </c>
      <c r="K15" s="43" t="n">
        <v>61537</v>
      </c>
      <c r="L15" s="43" t="n">
        <v>61545</v>
      </c>
      <c r="M15" s="43" t="n">
        <v>60539</v>
      </c>
      <c r="N15" s="43" t="n">
        <v>56382</v>
      </c>
      <c r="O15" s="43" t="n">
        <v>58909</v>
      </c>
      <c r="P15" s="43" t="n">
        <v>61449</v>
      </c>
      <c r="Q15" s="43" t="n">
        <v>60640</v>
      </c>
    </row>
    <row r="16" customFormat="false" ht="15" hidden="false" customHeight="false" outlineLevel="0" collapsed="false">
      <c r="A16" s="42" t="s">
        <v>198</v>
      </c>
      <c r="B16" s="43" t="n">
        <v>44485</v>
      </c>
      <c r="C16" s="43" t="n">
        <v>43733</v>
      </c>
      <c r="D16" s="43" t="n">
        <v>44894</v>
      </c>
      <c r="E16" s="43" t="n">
        <v>44983</v>
      </c>
      <c r="F16" s="43" t="n">
        <v>44983</v>
      </c>
      <c r="G16" s="43" t="n">
        <v>44983</v>
      </c>
      <c r="H16" s="43" t="n">
        <v>42904</v>
      </c>
      <c r="I16" s="43" t="n">
        <v>46288</v>
      </c>
      <c r="J16" s="43" t="n">
        <v>46288</v>
      </c>
      <c r="K16" s="43" t="n">
        <v>46330</v>
      </c>
      <c r="L16" s="43" t="n">
        <v>46397</v>
      </c>
      <c r="M16" s="43" t="n">
        <v>46397</v>
      </c>
      <c r="N16" s="43" t="n">
        <v>44128</v>
      </c>
      <c r="O16" s="43" t="n">
        <v>46660</v>
      </c>
      <c r="P16" s="43" t="n">
        <v>47820</v>
      </c>
    </row>
    <row r="17" customFormat="false" ht="15" hidden="false" customHeight="false" outlineLevel="0" collapsed="false">
      <c r="A17" s="42" t="s">
        <v>199</v>
      </c>
      <c r="B17" s="43" t="n">
        <v>54271</v>
      </c>
      <c r="C17" s="43" t="n">
        <v>54301</v>
      </c>
      <c r="D17" s="43" t="n">
        <v>54330</v>
      </c>
      <c r="E17" s="43" t="n">
        <v>54382</v>
      </c>
      <c r="F17" s="43" t="n">
        <v>55604</v>
      </c>
      <c r="G17" s="43" t="n">
        <v>53664</v>
      </c>
      <c r="H17" s="43" t="n">
        <v>55688</v>
      </c>
      <c r="I17" s="43" t="n">
        <v>55719</v>
      </c>
      <c r="J17" s="43" t="n">
        <v>57799</v>
      </c>
      <c r="K17" s="43" t="n">
        <v>53794</v>
      </c>
      <c r="L17" s="43" t="n">
        <v>58109</v>
      </c>
      <c r="M17" s="43" t="n">
        <v>58574</v>
      </c>
      <c r="N17" s="43" t="n">
        <v>56732</v>
      </c>
      <c r="O17" s="43" t="n">
        <v>56996</v>
      </c>
    </row>
    <row r="18" customFormat="false" ht="15" hidden="false" customHeight="false" outlineLevel="0" collapsed="false">
      <c r="A18" s="42" t="s">
        <v>200</v>
      </c>
      <c r="B18" s="43" t="n">
        <v>61040</v>
      </c>
      <c r="C18" s="43" t="n">
        <v>62220</v>
      </c>
      <c r="D18" s="43" t="n">
        <v>65026</v>
      </c>
      <c r="E18" s="43" t="n">
        <v>63532</v>
      </c>
      <c r="F18" s="43" t="n">
        <v>64735</v>
      </c>
      <c r="G18" s="43" t="n">
        <v>64179</v>
      </c>
      <c r="H18" s="43" t="n">
        <v>64185</v>
      </c>
      <c r="I18" s="43" t="n">
        <v>65415</v>
      </c>
      <c r="J18" s="43" t="n">
        <v>65446</v>
      </c>
      <c r="K18" s="43" t="n">
        <v>64634</v>
      </c>
      <c r="L18" s="43" t="n">
        <v>65458</v>
      </c>
      <c r="M18" s="43" t="n">
        <v>65488</v>
      </c>
      <c r="N18" s="43" t="n">
        <v>64228</v>
      </c>
    </row>
    <row r="19" customFormat="false" ht="15" hidden="false" customHeight="false" outlineLevel="0" collapsed="false">
      <c r="A19" s="42" t="s">
        <v>201</v>
      </c>
      <c r="B19" s="43" t="n">
        <v>49820</v>
      </c>
      <c r="C19" s="43" t="n">
        <v>52997</v>
      </c>
      <c r="D19" s="43" t="n">
        <v>53821</v>
      </c>
      <c r="E19" s="43" t="n">
        <v>51927</v>
      </c>
      <c r="F19" s="43" t="n">
        <v>54337</v>
      </c>
      <c r="G19" s="43" t="n">
        <v>54337</v>
      </c>
      <c r="H19" s="43" t="n">
        <v>54175</v>
      </c>
      <c r="I19" s="43" t="n">
        <v>54175</v>
      </c>
      <c r="J19" s="43" t="n">
        <v>54175</v>
      </c>
      <c r="K19" s="43" t="n">
        <v>54175</v>
      </c>
      <c r="L19" s="43" t="n">
        <v>54175</v>
      </c>
      <c r="M19" s="43" t="n">
        <v>54175</v>
      </c>
    </row>
    <row r="20" customFormat="false" ht="15" hidden="false" customHeight="false" outlineLevel="0" collapsed="false">
      <c r="A20" s="42" t="s">
        <v>202</v>
      </c>
      <c r="B20" s="43" t="n">
        <v>55110</v>
      </c>
      <c r="C20" s="43" t="n">
        <v>58285</v>
      </c>
      <c r="D20" s="43" t="n">
        <v>57513</v>
      </c>
      <c r="E20" s="43" t="n">
        <v>58812</v>
      </c>
      <c r="F20" s="43" t="n">
        <v>60030</v>
      </c>
      <c r="G20" s="43" t="n">
        <v>61276</v>
      </c>
      <c r="H20" s="43" t="n">
        <v>60561</v>
      </c>
      <c r="I20" s="43" t="n">
        <v>60561</v>
      </c>
      <c r="J20" s="43" t="n">
        <v>62253</v>
      </c>
      <c r="K20" s="43" t="n">
        <v>62506</v>
      </c>
      <c r="L20" s="43" t="n">
        <v>62506</v>
      </c>
    </row>
    <row r="21" customFormat="false" ht="15" hidden="false" customHeight="false" outlineLevel="0" collapsed="false">
      <c r="A21" s="42" t="s">
        <v>203</v>
      </c>
      <c r="B21" s="43" t="n">
        <v>56383</v>
      </c>
      <c r="C21" s="43" t="n">
        <v>57614</v>
      </c>
      <c r="D21" s="43" t="n">
        <v>58852</v>
      </c>
      <c r="E21" s="43" t="n">
        <v>58911</v>
      </c>
      <c r="F21" s="43" t="n">
        <v>60166</v>
      </c>
      <c r="G21" s="43" t="n">
        <v>61019</v>
      </c>
      <c r="H21" s="43" t="n">
        <v>60278</v>
      </c>
      <c r="I21" s="43" t="n">
        <v>60300</v>
      </c>
      <c r="J21" s="43" t="n">
        <v>60325</v>
      </c>
      <c r="K21" s="43" t="n">
        <v>60351</v>
      </c>
    </row>
    <row r="22" customFormat="false" ht="15" hidden="false" customHeight="false" outlineLevel="0" collapsed="false">
      <c r="A22" s="42" t="s">
        <v>204</v>
      </c>
      <c r="B22" s="43" t="n">
        <v>64064</v>
      </c>
      <c r="C22" s="43" t="n">
        <v>62102</v>
      </c>
      <c r="D22" s="43" t="n">
        <v>64094</v>
      </c>
      <c r="E22" s="43" t="n">
        <v>65340</v>
      </c>
      <c r="F22" s="43" t="n">
        <v>65369</v>
      </c>
      <c r="G22" s="43" t="n">
        <v>63332</v>
      </c>
      <c r="H22" s="43" t="n">
        <v>65401</v>
      </c>
      <c r="I22" s="43" t="n">
        <v>65417</v>
      </c>
      <c r="J22" s="43" t="n">
        <v>65433</v>
      </c>
    </row>
    <row r="23" customFormat="false" ht="15" hidden="false" customHeight="false" outlineLevel="0" collapsed="false">
      <c r="A23" s="42" t="s">
        <v>205</v>
      </c>
      <c r="B23" s="43" t="n">
        <v>63579</v>
      </c>
      <c r="C23" s="43" t="n">
        <v>63593</v>
      </c>
      <c r="D23" s="43" t="n">
        <v>64832</v>
      </c>
      <c r="E23" s="43" t="n">
        <v>66123</v>
      </c>
      <c r="F23" s="43" t="n">
        <v>67188</v>
      </c>
      <c r="G23" s="43" t="n">
        <v>69704</v>
      </c>
      <c r="H23" s="43" t="n">
        <v>68084</v>
      </c>
      <c r="I23" s="43" t="n">
        <v>69370</v>
      </c>
    </row>
    <row r="24" customFormat="false" ht="15" hidden="false" customHeight="false" outlineLevel="0" collapsed="false">
      <c r="A24" s="42" t="s">
        <v>206</v>
      </c>
      <c r="B24" s="43" t="n">
        <v>67047</v>
      </c>
      <c r="C24" s="43" t="n">
        <v>68301</v>
      </c>
      <c r="D24" s="43" t="n">
        <v>71617</v>
      </c>
      <c r="E24" s="43" t="n">
        <v>69646</v>
      </c>
      <c r="F24" s="43" t="n">
        <v>72568</v>
      </c>
      <c r="G24" s="43" t="n">
        <v>72568</v>
      </c>
      <c r="H24" s="43" t="n">
        <v>73838</v>
      </c>
    </row>
    <row r="25" customFormat="false" ht="15" hidden="false" customHeight="false" outlineLevel="0" collapsed="false">
      <c r="A25" s="42" t="s">
        <v>207</v>
      </c>
      <c r="B25" s="43" t="n">
        <v>76024</v>
      </c>
      <c r="C25" s="43" t="n">
        <v>77269</v>
      </c>
      <c r="D25" s="43" t="n">
        <v>78522</v>
      </c>
      <c r="E25" s="43" t="n">
        <v>78530</v>
      </c>
      <c r="F25" s="43" t="n">
        <v>80874</v>
      </c>
      <c r="G25" s="43" t="n">
        <v>82148</v>
      </c>
    </row>
    <row r="26" customFormat="false" ht="15" hidden="false" customHeight="false" outlineLevel="0" collapsed="false">
      <c r="A26" s="42" t="s">
        <v>208</v>
      </c>
      <c r="B26" s="43" t="n">
        <v>52141</v>
      </c>
      <c r="C26" s="43" t="n">
        <v>52141</v>
      </c>
      <c r="D26" s="43" t="n">
        <v>53394</v>
      </c>
      <c r="E26" s="43" t="n">
        <v>54659</v>
      </c>
      <c r="F26" s="43" t="n">
        <v>54659</v>
      </c>
    </row>
    <row r="27" customFormat="false" ht="15" hidden="false" customHeight="false" outlineLevel="0" collapsed="false">
      <c r="A27" s="42" t="s">
        <v>209</v>
      </c>
      <c r="B27" s="43" t="n">
        <v>65222</v>
      </c>
      <c r="C27" s="43" t="n">
        <v>65222</v>
      </c>
      <c r="D27" s="43" t="n">
        <v>66489</v>
      </c>
      <c r="E27" s="43" t="n">
        <v>67760</v>
      </c>
    </row>
    <row r="28" customFormat="false" ht="15" hidden="false" customHeight="false" outlineLevel="0" collapsed="false">
      <c r="A28" s="42" t="s">
        <v>210</v>
      </c>
      <c r="B28" s="43" t="n">
        <v>63542</v>
      </c>
      <c r="C28" s="43" t="n">
        <v>63542</v>
      </c>
      <c r="D28" s="43" t="n">
        <v>63542</v>
      </c>
    </row>
    <row r="29" customFormat="false" ht="15" hidden="false" customHeight="false" outlineLevel="0" collapsed="false">
      <c r="A29" s="42" t="s">
        <v>211</v>
      </c>
      <c r="B29" s="43" t="n">
        <v>71885</v>
      </c>
      <c r="C29" s="43" t="n">
        <v>73160</v>
      </c>
    </row>
    <row r="30" customFormat="false" ht="15" hidden="false" customHeight="false" outlineLevel="0" collapsed="false">
      <c r="A30" s="42" t="s">
        <v>212</v>
      </c>
      <c r="B30" s="43" t="n">
        <v>62282</v>
      </c>
    </row>
    <row r="33" customFormat="false" ht="15" hidden="false" customHeight="false" outlineLevel="0" collapsed="false">
      <c r="A33" s="44" t="s">
        <v>213</v>
      </c>
    </row>
    <row r="34" customFormat="false" ht="18" hidden="false" customHeight="true" outlineLevel="0" collapsed="false">
      <c r="A34" s="16" t="s">
        <v>164</v>
      </c>
      <c r="B34" s="17" t="s">
        <v>165</v>
      </c>
      <c r="C34" s="17" t="s">
        <v>166</v>
      </c>
      <c r="D34" s="17" t="s">
        <v>167</v>
      </c>
      <c r="E34" s="17" t="s">
        <v>168</v>
      </c>
      <c r="F34" s="17" t="s">
        <v>169</v>
      </c>
      <c r="G34" s="17" t="s">
        <v>170</v>
      </c>
      <c r="H34" s="17" t="s">
        <v>171</v>
      </c>
      <c r="I34" s="17" t="s">
        <v>172</v>
      </c>
      <c r="J34" s="17" t="s">
        <v>173</v>
      </c>
      <c r="K34" s="17" t="s">
        <v>174</v>
      </c>
      <c r="L34" s="17" t="s">
        <v>175</v>
      </c>
      <c r="M34" s="17" t="s">
        <v>176</v>
      </c>
      <c r="N34" s="17" t="s">
        <v>177</v>
      </c>
      <c r="O34" s="17" t="s">
        <v>178</v>
      </c>
      <c r="P34" s="17" t="s">
        <v>179</v>
      </c>
      <c r="Q34" s="17" t="s">
        <v>180</v>
      </c>
      <c r="R34" s="17" t="s">
        <v>181</v>
      </c>
      <c r="S34" s="17" t="s">
        <v>182</v>
      </c>
      <c r="T34" s="17" t="s">
        <v>183</v>
      </c>
      <c r="U34" s="17" t="s">
        <v>184</v>
      </c>
      <c r="V34" s="17" t="s">
        <v>185</v>
      </c>
      <c r="W34" s="17" t="s">
        <v>186</v>
      </c>
      <c r="X34" s="17" t="s">
        <v>187</v>
      </c>
      <c r="Y34" s="17" t="s">
        <v>188</v>
      </c>
    </row>
    <row r="35" customFormat="false" ht="15" hidden="false" customHeight="false" outlineLevel="0" collapsed="false">
      <c r="A35" s="42" t="s">
        <v>189</v>
      </c>
      <c r="B35" s="45" t="n">
        <f aca="false">B7/$B$7</f>
        <v>1</v>
      </c>
      <c r="C35" s="45" t="n">
        <f aca="false">C7/$B$7</f>
        <v>1.00043897022749</v>
      </c>
      <c r="D35" s="45" t="n">
        <f aca="false">D7/$B$7</f>
        <v>1.02941100524182</v>
      </c>
      <c r="E35" s="45" t="n">
        <f aca="false">E7/$B$7</f>
        <v>1.04983603170914</v>
      </c>
      <c r="F35" s="45" t="n">
        <f aca="false">F7/$B$7</f>
        <v>1.05006842771193</v>
      </c>
      <c r="G35" s="45" t="n">
        <f aca="false">G7/$B$7</f>
        <v>1.05084308105456</v>
      </c>
      <c r="H35" s="45" t="n">
        <f aca="false">H7/$B$7</f>
        <v>1.08089963074857</v>
      </c>
      <c r="I35" s="45" t="n">
        <f aca="false">I7/$B$7</f>
        <v>1.12954786066569</v>
      </c>
      <c r="J35" s="45" t="n">
        <f aca="false">J7/$B$7</f>
        <v>1.13032251400831</v>
      </c>
      <c r="K35" s="45" t="n">
        <f aca="false">K7/$B$7</f>
        <v>1.11222144756888</v>
      </c>
      <c r="L35" s="45" t="n">
        <f aca="false">L7/$B$7</f>
        <v>1.11245384357167</v>
      </c>
      <c r="M35" s="45" t="n">
        <f aca="false">M7/$B$7</f>
        <v>1.11328014047047</v>
      </c>
      <c r="N35" s="45" t="n">
        <f aca="false">N7/$B$7</f>
        <v>1.06674929635655</v>
      </c>
      <c r="O35" s="45" t="n">
        <f aca="false">O7/$B$7</f>
        <v>1.06698169235934</v>
      </c>
      <c r="P35" s="45" t="n">
        <f aca="false">P7/$B$7</f>
        <v>1.07046763240117</v>
      </c>
      <c r="Q35" s="45" t="n">
        <f aca="false">Q7/$B$7</f>
        <v>1.05050739793942</v>
      </c>
      <c r="R35" s="45" t="n">
        <f aca="false">R7/$B$7</f>
        <v>1.08200996720634</v>
      </c>
      <c r="S35" s="45" t="n">
        <f aca="false">S7/$B$7</f>
        <v>1.08283626410515</v>
      </c>
      <c r="T35" s="45" t="n">
        <f aca="false">T7/$B$7</f>
        <v>1.08596069925375</v>
      </c>
      <c r="U35" s="45" t="n">
        <f aca="false">U7/$B$7</f>
        <v>1.08645131303742</v>
      </c>
      <c r="V35" s="45" t="n">
        <f aca="false">V7/$B$7</f>
        <v>1.15010199602345</v>
      </c>
      <c r="W35" s="45" t="n">
        <f aca="false">W7/$B$7</f>
        <v>1.15100575825651</v>
      </c>
      <c r="X35" s="45" t="n">
        <f aca="false">X7/$B$7</f>
        <v>1.18434167376766</v>
      </c>
      <c r="Y35" s="45" t="n">
        <f aca="false">Y7/$B$7</f>
        <v>1.18496139644176</v>
      </c>
    </row>
    <row r="36" customFormat="false" ht="15" hidden="false" customHeight="false" outlineLevel="0" collapsed="false">
      <c r="A36" s="42" t="s">
        <v>190</v>
      </c>
      <c r="B36" s="45" t="n">
        <f aca="false">B8/$B$8</f>
        <v>1</v>
      </c>
      <c r="C36" s="45" t="n">
        <f aca="false">C8/$B$8</f>
        <v>0.959982183045761</v>
      </c>
      <c r="D36" s="45" t="n">
        <f aca="false">D8/$B$8</f>
        <v>0.961130907726932</v>
      </c>
      <c r="E36" s="45" t="n">
        <f aca="false">E8/$B$8</f>
        <v>0.965538259564891</v>
      </c>
      <c r="F36" s="45" t="n">
        <f aca="false">F8/$B$8</f>
        <v>0.993131095273819</v>
      </c>
      <c r="G36" s="45" t="n">
        <f aca="false">G8/$B$8</f>
        <v>0.951003375843961</v>
      </c>
      <c r="H36" s="45" t="n">
        <f aca="false">H8/$B$8</f>
        <v>0.998077644411103</v>
      </c>
      <c r="I36" s="45" t="n">
        <f aca="false">I8/$B$8</f>
        <v>0.99889816204051</v>
      </c>
      <c r="J36" s="45" t="n">
        <f aca="false">J8/$B$8</f>
        <v>0.999742123030758</v>
      </c>
      <c r="K36" s="45" t="n">
        <f aca="false">K8/$B$8</f>
        <v>1.00410258814704</v>
      </c>
      <c r="L36" s="45" t="n">
        <f aca="false">L8/$B$8</f>
        <v>1.00492310577644</v>
      </c>
      <c r="M36" s="45" t="n">
        <f aca="false">M8/$B$8</f>
        <v>1.02402944486122</v>
      </c>
      <c r="N36" s="45" t="n">
        <f aca="false">N8/$B$8</f>
        <v>1.04163540885221</v>
      </c>
      <c r="O36" s="45" t="n">
        <f aca="false">O8/$B$8</f>
        <v>1.07042385596399</v>
      </c>
      <c r="P36" s="45" t="n">
        <f aca="false">P8/$B$8</f>
        <v>1.08228619654914</v>
      </c>
      <c r="Q36" s="45" t="n">
        <f aca="false">Q8/$B$8</f>
        <v>1.0623827831958</v>
      </c>
      <c r="R36" s="45" t="n">
        <f aca="false">R8/$B$8</f>
        <v>1.07011909227307</v>
      </c>
      <c r="S36" s="45" t="n">
        <f aca="false">S8/$B$8</f>
        <v>1.09947018004501</v>
      </c>
      <c r="T36" s="45" t="n">
        <f aca="false">T8/$B$8</f>
        <v>1.05971024006002</v>
      </c>
      <c r="U36" s="45" t="n">
        <f aca="false">U8/$B$8</f>
        <v>1.0985324456114</v>
      </c>
      <c r="V36" s="45" t="n">
        <f aca="false">V8/$B$8</f>
        <v>1.12879782445611</v>
      </c>
      <c r="W36" s="45" t="n">
        <f aca="false">W8/$B$8</f>
        <v>1.00628282070518</v>
      </c>
      <c r="X36" s="45" t="n">
        <f aca="false">X8/$B$8</f>
        <v>1.12446080270068</v>
      </c>
    </row>
    <row r="37" customFormat="false" ht="15" hidden="false" customHeight="false" outlineLevel="0" collapsed="false">
      <c r="A37" s="42" t="s">
        <v>191</v>
      </c>
      <c r="B37" s="45" t="n">
        <f aca="false">B9/$B$9</f>
        <v>1</v>
      </c>
      <c r="C37" s="45" t="n">
        <f aca="false">C9/$B$9</f>
        <v>0.918258846984549</v>
      </c>
      <c r="D37" s="45" t="n">
        <f aca="false">D9/$B$9</f>
        <v>0.967004485794983</v>
      </c>
      <c r="E37" s="45" t="n">
        <f aca="false">E9/$B$9</f>
        <v>0.968134241568367</v>
      </c>
      <c r="F37" s="45" t="n">
        <f aca="false">F9/$B$9</f>
        <v>0.968964944342914</v>
      </c>
      <c r="G37" s="45" t="n">
        <f aca="false">G9/$B$9</f>
        <v>0.969812261172952</v>
      </c>
      <c r="H37" s="45" t="n">
        <f aca="false">H9/$B$9</f>
        <v>0.970942016946337</v>
      </c>
      <c r="I37" s="45" t="n">
        <f aca="false">I9/$B$9</f>
        <v>0.971789333776375</v>
      </c>
      <c r="J37" s="45" t="n">
        <f aca="false">J9/$B$9</f>
        <v>0.985246718724041</v>
      </c>
      <c r="K37" s="45" t="n">
        <f aca="false">K9/$B$9</f>
        <v>0.993038710749294</v>
      </c>
      <c r="L37" s="45" t="n">
        <f aca="false">L9/$B$9</f>
        <v>0.993902641634823</v>
      </c>
      <c r="M37" s="45" t="n">
        <f aca="false">M9/$B$9</f>
        <v>1.01515201860774</v>
      </c>
      <c r="N37" s="45" t="n">
        <f aca="false">N9/$B$9</f>
        <v>1.02327629174281</v>
      </c>
      <c r="O37" s="45" t="n">
        <f aca="false">O9/$B$9</f>
        <v>1.02392423990696</v>
      </c>
      <c r="P37" s="45" t="n">
        <f aca="false">P9/$B$9</f>
        <v>1.02669878717395</v>
      </c>
      <c r="Q37" s="45" t="n">
        <f aca="false">Q9/$B$9</f>
        <v>0.974082073434125</v>
      </c>
      <c r="R37" s="45" t="n">
        <f aca="false">R9/$B$9</f>
        <v>0.974314670210999</v>
      </c>
      <c r="S37" s="45" t="n">
        <f aca="false">S9/$B$9</f>
        <v>0.995165309852135</v>
      </c>
      <c r="T37" s="45" t="n">
        <f aca="false">T9/$B$9</f>
        <v>1.05037381624855</v>
      </c>
      <c r="U37" s="45" t="n">
        <f aca="false">U9/$B$9</f>
        <v>1.05092208007975</v>
      </c>
      <c r="V37" s="45" t="n">
        <f aca="false">V9/$B$9</f>
        <v>1.09762419006479</v>
      </c>
      <c r="W37" s="45" t="n">
        <f aca="false">W9/$B$9</f>
        <v>1.11736168798804</v>
      </c>
    </row>
    <row r="38" customFormat="false" ht="15" hidden="false" customHeight="false" outlineLevel="0" collapsed="false">
      <c r="A38" s="42" t="s">
        <v>192</v>
      </c>
      <c r="B38" s="45" t="n">
        <f aca="false">B10/$B$10</f>
        <v>1</v>
      </c>
      <c r="C38" s="45" t="n">
        <f aca="false">C10/$B$10</f>
        <v>1.02655416947047</v>
      </c>
      <c r="D38" s="45" t="n">
        <f aca="false">D10/$B$10</f>
        <v>1.00269165070656</v>
      </c>
      <c r="E38" s="45" t="n">
        <f aca="false">E10/$B$10</f>
        <v>1.00414100108701</v>
      </c>
      <c r="F38" s="45" t="n">
        <f aca="false">F10/$B$10</f>
        <v>1.03790741411736</v>
      </c>
      <c r="G38" s="45" t="n">
        <f aca="false">G10/$B$10</f>
        <v>1.03887364770433</v>
      </c>
      <c r="H38" s="45" t="n">
        <f aca="false">H10/$B$10</f>
        <v>1.02403506047587</v>
      </c>
      <c r="I38" s="45" t="n">
        <f aca="false">I10/$B$10</f>
        <v>1.02496678572045</v>
      </c>
      <c r="J38" s="45" t="n">
        <f aca="false">J10/$B$10</f>
        <v>1.02595027347861</v>
      </c>
      <c r="K38" s="45" t="n">
        <f aca="false">K10/$B$10</f>
        <v>1.0537122349328</v>
      </c>
      <c r="L38" s="45" t="n">
        <f aca="false">L10/$B$10</f>
        <v>1.05471297686216</v>
      </c>
      <c r="M38" s="45" t="n">
        <f aca="false">M10/$B$10</f>
        <v>1.07609089497386</v>
      </c>
      <c r="N38" s="45" t="n">
        <f aca="false">N10/$B$10</f>
        <v>1.09741705057198</v>
      </c>
      <c r="O38" s="45" t="n">
        <f aca="false">O10/$B$10</f>
        <v>1.12198699035492</v>
      </c>
      <c r="P38" s="45" t="n">
        <f aca="false">P10/$B$10</f>
        <v>1.12279793640113</v>
      </c>
      <c r="Q38" s="45" t="n">
        <f aca="false">Q10/$B$10</f>
        <v>1.14490052970306</v>
      </c>
      <c r="R38" s="45" t="n">
        <f aca="false">R10/$B$10</f>
        <v>1.16955674034198</v>
      </c>
      <c r="S38" s="45" t="n">
        <f aca="false">S10/$B$10</f>
        <v>1.17066100729851</v>
      </c>
      <c r="T38" s="45" t="n">
        <f aca="false">T10/$B$10</f>
        <v>1.17091981986645</v>
      </c>
      <c r="U38" s="45" t="n">
        <f aca="false">U10/$B$10</f>
        <v>1.17162724088548</v>
      </c>
      <c r="V38" s="45" t="n">
        <f aca="false">V10/$B$10</f>
        <v>1.18310126473075</v>
      </c>
    </row>
    <row r="39" customFormat="false" ht="15" hidden="false" customHeight="false" outlineLevel="0" collapsed="false">
      <c r="A39" s="42" t="s">
        <v>193</v>
      </c>
      <c r="B39" s="45" t="n">
        <f aca="false">B11/$B$11</f>
        <v>1</v>
      </c>
      <c r="C39" s="45" t="n">
        <f aca="false">C11/$B$11</f>
        <v>1.00038788602118</v>
      </c>
      <c r="D39" s="45" t="n">
        <f aca="false">D11/$B$11</f>
        <v>0.984305534835149</v>
      </c>
      <c r="E39" s="45" t="n">
        <f aca="false">E11/$B$11</f>
        <v>1.01936446367298</v>
      </c>
      <c r="F39" s="45" t="n">
        <f aca="false">F11/$B$11</f>
        <v>1.01972251230792</v>
      </c>
      <c r="G39" s="45" t="n">
        <f aca="false">G11/$B$11</f>
        <v>1.02014023571535</v>
      </c>
      <c r="H39" s="45" t="n">
        <f aca="false">H11/$B$11</f>
        <v>1.02199015366254</v>
      </c>
      <c r="I39" s="45" t="n">
        <f aca="false">I11/$B$11</f>
        <v>1.01699239146651</v>
      </c>
      <c r="J39" s="45" t="n">
        <f aca="false">J11/$B$11</f>
        <v>1.03434283156795</v>
      </c>
      <c r="K39" s="45" t="n">
        <f aca="false">K11/$B$11</f>
        <v>1.04195136506042</v>
      </c>
      <c r="L39" s="45" t="n">
        <f aca="false">L11/$B$11</f>
        <v>1.06013725197673</v>
      </c>
      <c r="M39" s="45" t="n">
        <f aca="false">M11/$B$11</f>
        <v>1.06080859316724</v>
      </c>
      <c r="N39" s="45" t="n">
        <f aca="false">N11/$B$11</f>
        <v>1.02888258988513</v>
      </c>
      <c r="O39" s="45" t="n">
        <f aca="false">O11/$B$11</f>
        <v>1.02366104729226</v>
      </c>
      <c r="P39" s="45" t="n">
        <f aca="false">P11/$B$11</f>
        <v>1.07240041772341</v>
      </c>
      <c r="Q39" s="45" t="n">
        <f aca="false">Q11/$B$11</f>
        <v>1.03285096225571</v>
      </c>
      <c r="R39" s="45" t="n">
        <f aca="false">R11/$B$11</f>
        <v>1.06989407727883</v>
      </c>
      <c r="S39" s="45" t="n">
        <f aca="false">S11/$B$11</f>
        <v>1.09533044905266</v>
      </c>
      <c r="T39" s="45" t="n">
        <f aca="false">T11/$B$11</f>
        <v>1.04699388333582</v>
      </c>
      <c r="U39" s="45" t="n">
        <f aca="false">U11/$B$11</f>
        <v>1.08664776965538</v>
      </c>
    </row>
    <row r="40" customFormat="false" ht="15" hidden="false" customHeight="false" outlineLevel="0" collapsed="false">
      <c r="A40" s="42" t="s">
        <v>194</v>
      </c>
      <c r="B40" s="45" t="n">
        <f aca="false">B12/$B$12</f>
        <v>1</v>
      </c>
      <c r="C40" s="45" t="n">
        <f aca="false">C12/$B$12</f>
        <v>1.00057393876515</v>
      </c>
      <c r="D40" s="45" t="n">
        <f aca="false">D12/$B$12</f>
        <v>1.00214123308536</v>
      </c>
      <c r="E40" s="45" t="n">
        <f aca="false">E12/$B$12</f>
        <v>0.983377850378579</v>
      </c>
      <c r="F40" s="45" t="n">
        <f aca="false">F12/$B$12</f>
        <v>1.02982274121984</v>
      </c>
      <c r="G40" s="45" t="n">
        <f aca="false">G12/$B$12</f>
        <v>0.988587448400698</v>
      </c>
      <c r="H40" s="45" t="n">
        <f aca="false">H12/$B$12</f>
        <v>1.03317807553917</v>
      </c>
      <c r="I40" s="45" t="n">
        <f aca="false">I12/$B$12</f>
        <v>1.03381823800799</v>
      </c>
      <c r="J40" s="45" t="n">
        <f aca="false">J12/$B$12</f>
        <v>1.08752566168517</v>
      </c>
      <c r="K40" s="45" t="n">
        <f aca="false">K12/$B$12</f>
        <v>1.05487737577537</v>
      </c>
      <c r="L40" s="45" t="n">
        <f aca="false">L12/$B$12</f>
        <v>1.09891613871658</v>
      </c>
      <c r="M40" s="45" t="n">
        <f aca="false">M12/$B$12</f>
        <v>1.0566433412066</v>
      </c>
      <c r="N40" s="45" t="n">
        <f aca="false">N12/$B$12</f>
        <v>1.08717246859893</v>
      </c>
      <c r="O40" s="45" t="n">
        <f aca="false">O12/$B$12</f>
        <v>1.12926866956579</v>
      </c>
      <c r="P40" s="45" t="n">
        <f aca="false">P12/$B$12</f>
        <v>1.08999801328889</v>
      </c>
      <c r="Q40" s="45" t="n">
        <f aca="false">Q12/$B$12</f>
        <v>1.09048365378248</v>
      </c>
      <c r="R40" s="45" t="n">
        <f aca="false">R12/$B$12</f>
        <v>1.09494271649632</v>
      </c>
      <c r="S40" s="45" t="n">
        <f aca="false">S12/$B$12</f>
        <v>1.09540628242202</v>
      </c>
      <c r="T40" s="45" t="n">
        <f aca="false">T12/$B$12</f>
        <v>1.0774155095914</v>
      </c>
    </row>
    <row r="41" customFormat="false" ht="15" hidden="false" customHeight="false" outlineLevel="0" collapsed="false">
      <c r="A41" s="42" t="s">
        <v>195</v>
      </c>
      <c r="B41" s="45" t="n">
        <f aca="false">B13/$B$13</f>
        <v>1</v>
      </c>
      <c r="C41" s="45" t="n">
        <f aca="false">C13/$B$13</f>
        <v>1.05832528291471</v>
      </c>
      <c r="D41" s="45" t="n">
        <f aca="false">D13/$B$13</f>
        <v>1.03940104885454</v>
      </c>
      <c r="E41" s="45" t="n">
        <f aca="false">E13/$B$13</f>
        <v>1.05973985647254</v>
      </c>
      <c r="F41" s="45" t="n">
        <f aca="false">F13/$B$13</f>
        <v>1.06001587082528</v>
      </c>
      <c r="G41" s="45" t="n">
        <f aca="false">G13/$B$13</f>
        <v>1.10022771184102</v>
      </c>
      <c r="H41" s="45" t="n">
        <f aca="false">H13/$B$13</f>
        <v>1.06132693900083</v>
      </c>
      <c r="I41" s="45" t="n">
        <f aca="false">I13/$B$13</f>
        <v>1.0815449903395</v>
      </c>
      <c r="J41" s="45" t="n">
        <f aca="false">J13/$B$13</f>
        <v>1.06496687827767</v>
      </c>
      <c r="K41" s="45" t="n">
        <f aca="false">K13/$B$13</f>
        <v>1.0825800441623</v>
      </c>
      <c r="L41" s="45" t="n">
        <f aca="false">L13/$B$13</f>
        <v>1.10364338945625</v>
      </c>
      <c r="M41" s="45" t="n">
        <f aca="false">M13/$B$13</f>
        <v>1.12491374551477</v>
      </c>
      <c r="N41" s="45" t="n">
        <f aca="false">N13/$B$13</f>
        <v>1.04699144355507</v>
      </c>
      <c r="O41" s="45" t="n">
        <f aca="false">O13/$B$13</f>
        <v>1.0722985095225</v>
      </c>
      <c r="P41" s="45" t="n">
        <f aca="false">P13/$B$13</f>
        <v>1.07245376759592</v>
      </c>
      <c r="Q41" s="45" t="n">
        <f aca="false">Q13/$B$13</f>
        <v>1.09663952525531</v>
      </c>
      <c r="R41" s="45" t="n">
        <f aca="false">R13/$B$13</f>
        <v>1.09679478332873</v>
      </c>
      <c r="S41" s="45" t="n">
        <f aca="false">S13/$B$13</f>
        <v>1.16465981231024</v>
      </c>
    </row>
    <row r="42" customFormat="false" ht="15" hidden="false" customHeight="false" outlineLevel="0" collapsed="false">
      <c r="A42" s="42" t="s">
        <v>196</v>
      </c>
      <c r="B42" s="45" t="n">
        <f aca="false">B14/$B$14</f>
        <v>1</v>
      </c>
      <c r="C42" s="45" t="n">
        <f aca="false">C14/$B$14</f>
        <v>1.00057253122416</v>
      </c>
      <c r="D42" s="45" t="n">
        <f aca="false">D14/$B$14</f>
        <v>1.00114506244831</v>
      </c>
      <c r="E42" s="45" t="n">
        <f aca="false">E14/$B$14</f>
        <v>0.998939756992303</v>
      </c>
      <c r="F42" s="45" t="n">
        <f aca="false">F14/$B$14</f>
        <v>0.999618312517229</v>
      </c>
      <c r="G42" s="45" t="n">
        <f aca="false">G14/$B$14</f>
        <v>1.0241735405755</v>
      </c>
      <c r="H42" s="45" t="n">
        <f aca="false">H14/$B$14</f>
        <v>1.05048877202655</v>
      </c>
      <c r="I42" s="45" t="n">
        <f aca="false">I14/$B$14</f>
        <v>1.0263364363112</v>
      </c>
      <c r="J42" s="45" t="n">
        <f aca="false">J14/$B$14</f>
        <v>1.02671812379397</v>
      </c>
      <c r="K42" s="45" t="n">
        <f aca="false">K14/$B$14</f>
        <v>1.05388154965118</v>
      </c>
      <c r="L42" s="45" t="n">
        <f aca="false">L14/$B$14</f>
        <v>1.05426323713395</v>
      </c>
      <c r="M42" s="45" t="n">
        <f aca="false">M14/$B$14</f>
        <v>1.05466612947688</v>
      </c>
      <c r="N42" s="45" t="n">
        <f aca="false">N14/$B$14</f>
        <v>1.10040501282894</v>
      </c>
      <c r="O42" s="45" t="n">
        <f aca="false">O14/$B$14</f>
        <v>1.10078670031171</v>
      </c>
      <c r="P42" s="45" t="n">
        <f aca="false">P14/$B$14</f>
        <v>1.10121079751479</v>
      </c>
      <c r="Q42" s="45" t="n">
        <f aca="false">Q14/$B$14</f>
        <v>1.02968680421553</v>
      </c>
      <c r="R42" s="45" t="n">
        <f aca="false">R14/$B$14</f>
        <v>1.03252825547616</v>
      </c>
    </row>
    <row r="43" customFormat="false" ht="15" hidden="false" customHeight="false" outlineLevel="0" collapsed="false">
      <c r="A43" s="42" t="s">
        <v>197</v>
      </c>
      <c r="B43" s="45" t="n">
        <f aca="false">B15/$B$15</f>
        <v>1</v>
      </c>
      <c r="C43" s="45" t="n">
        <f aca="false">C15/$B$15</f>
        <v>1.00014121052725</v>
      </c>
      <c r="D43" s="45" t="n">
        <f aca="false">D15/$B$15</f>
        <v>1.04098635553281</v>
      </c>
      <c r="E43" s="45" t="n">
        <f aca="false">E15/$B$15</f>
        <v>1.04183361869627</v>
      </c>
      <c r="F43" s="45" t="n">
        <f aca="false">F15/$B$15</f>
        <v>1.06255626356945</v>
      </c>
      <c r="G43" s="45" t="n">
        <f aca="false">G15/$B$15</f>
        <v>1.06267982278079</v>
      </c>
      <c r="H43" s="45" t="n">
        <f aca="false">H15/$B$15</f>
        <v>1.06354473726016</v>
      </c>
      <c r="I43" s="45" t="n">
        <f aca="false">I15/$B$15</f>
        <v>1.06368594778741</v>
      </c>
      <c r="J43" s="45" t="n">
        <f aca="false">J15/$B$15</f>
        <v>1.06380950699875</v>
      </c>
      <c r="K43" s="45" t="n">
        <f aca="false">K15/$B$15</f>
        <v>1.08620902688295</v>
      </c>
      <c r="L43" s="45" t="n">
        <f aca="false">L15/$B$15</f>
        <v>1.0863502374102</v>
      </c>
      <c r="M43" s="45" t="n">
        <f aca="false">M15/$B$15</f>
        <v>1.06859301360916</v>
      </c>
      <c r="N43" s="45" t="n">
        <f aca="false">N15/$B$15</f>
        <v>0.995216493389582</v>
      </c>
      <c r="O43" s="45" t="n">
        <f aca="false">O15/$B$15</f>
        <v>1.03982136868304</v>
      </c>
      <c r="P43" s="45" t="n">
        <f aca="false">P15/$B$15</f>
        <v>1.08465571108326</v>
      </c>
      <c r="Q43" s="45" t="n">
        <f aca="false">Q15/$B$15</f>
        <v>1.07037579651563</v>
      </c>
    </row>
    <row r="44" customFormat="false" ht="15" hidden="false" customHeight="false" outlineLevel="0" collapsed="false">
      <c r="A44" s="42" t="s">
        <v>198</v>
      </c>
      <c r="B44" s="45" t="n">
        <f aca="false">B16/$B$16</f>
        <v>1</v>
      </c>
      <c r="C44" s="45" t="n">
        <f aca="false">C16/$B$16</f>
        <v>0.9830954254243</v>
      </c>
      <c r="D44" s="45" t="n">
        <f aca="false">D16/$B$16</f>
        <v>1.00919411037428</v>
      </c>
      <c r="E44" s="45" t="n">
        <f aca="false">E16/$B$16</f>
        <v>1.01119478475891</v>
      </c>
      <c r="F44" s="45" t="n">
        <f aca="false">F16/$B$16</f>
        <v>1.01119478475891</v>
      </c>
      <c r="G44" s="45" t="n">
        <f aca="false">G16/$B$16</f>
        <v>1.01119478475891</v>
      </c>
      <c r="H44" s="45" t="n">
        <f aca="false">H16/$B$16</f>
        <v>0.964459930313589</v>
      </c>
      <c r="I44" s="45" t="n">
        <f aca="false">I16/$B$16</f>
        <v>1.04053051590424</v>
      </c>
      <c r="J44" s="45" t="n">
        <f aca="false">J16/$B$16</f>
        <v>1.04053051590424</v>
      </c>
      <c r="K44" s="45" t="n">
        <f aca="false">K16/$B$16</f>
        <v>1.04147465437788</v>
      </c>
      <c r="L44" s="45" t="n">
        <f aca="false">L16/$B$16</f>
        <v>1.04298078003822</v>
      </c>
      <c r="M44" s="45" t="n">
        <f aca="false">M16/$B$16</f>
        <v>1.04298078003822</v>
      </c>
      <c r="N44" s="45" t="n">
        <f aca="false">N16/$B$16</f>
        <v>0.991974822974036</v>
      </c>
      <c r="O44" s="45" t="n">
        <f aca="false">O16/$B$16</f>
        <v>1.04889288524222</v>
      </c>
      <c r="P44" s="45" t="n">
        <f aca="false">P16/$B$16</f>
        <v>1.07496909070473</v>
      </c>
    </row>
    <row r="45" customFormat="false" ht="15" hidden="false" customHeight="false" outlineLevel="0" collapsed="false">
      <c r="A45" s="42" t="s">
        <v>199</v>
      </c>
      <c r="B45" s="45" t="n">
        <f aca="false">B17/$B$17</f>
        <v>1</v>
      </c>
      <c r="C45" s="45" t="n">
        <f aca="false">C17/$B$17</f>
        <v>1.0005527814118</v>
      </c>
      <c r="D45" s="45" t="n">
        <f aca="false">D17/$B$17</f>
        <v>1.00108713677655</v>
      </c>
      <c r="E45" s="45" t="n">
        <f aca="false">E17/$B$17</f>
        <v>1.00204529122367</v>
      </c>
      <c r="F45" s="45" t="n">
        <f aca="false">F17/$B$17</f>
        <v>1.02456192073115</v>
      </c>
      <c r="G45" s="45" t="n">
        <f aca="false">G17/$B$17</f>
        <v>0.988815389434505</v>
      </c>
      <c r="H45" s="45" t="n">
        <f aca="false">H17/$B$17</f>
        <v>1.0261097086842</v>
      </c>
      <c r="I45" s="45" t="n">
        <f aca="false">I17/$B$17</f>
        <v>1.02668091614306</v>
      </c>
      <c r="J45" s="45" t="n">
        <f aca="false">J17/$B$17</f>
        <v>1.06500709402812</v>
      </c>
      <c r="K45" s="45" t="n">
        <f aca="false">K17/$B$17</f>
        <v>0.991210775552321</v>
      </c>
      <c r="L45" s="45" t="n">
        <f aca="false">L17/$B$17</f>
        <v>1.07071916861676</v>
      </c>
      <c r="M45" s="45" t="n">
        <f aca="false">M17/$B$17</f>
        <v>1.07928728049971</v>
      </c>
      <c r="N45" s="45" t="n">
        <f aca="false">N17/$B$17</f>
        <v>1.04534650181497</v>
      </c>
      <c r="O45" s="45" t="n">
        <f aca="false">O17/$B$17</f>
        <v>1.05021097823884</v>
      </c>
    </row>
    <row r="46" customFormat="false" ht="15" hidden="false" customHeight="false" outlineLevel="0" collapsed="false">
      <c r="A46" s="42" t="s">
        <v>200</v>
      </c>
      <c r="B46" s="45" t="n">
        <f aca="false">B18/$B$18</f>
        <v>1</v>
      </c>
      <c r="C46" s="45" t="n">
        <f aca="false">C18/$B$18</f>
        <v>1.01933158584535</v>
      </c>
      <c r="D46" s="45" t="n">
        <f aca="false">D18/$B$18</f>
        <v>1.06530144167759</v>
      </c>
      <c r="E46" s="45" t="n">
        <f aca="false">E18/$B$18</f>
        <v>1.04082568807339</v>
      </c>
      <c r="F46" s="45" t="n">
        <f aca="false">F18/$B$18</f>
        <v>1.06053407601573</v>
      </c>
      <c r="G46" s="45" t="n">
        <f aca="false">G18/$B$18</f>
        <v>1.0514252948886</v>
      </c>
      <c r="H46" s="45" t="n">
        <f aca="false">H18/$B$18</f>
        <v>1.05152359108781</v>
      </c>
      <c r="I46" s="45" t="n">
        <f aca="false">I18/$B$18</f>
        <v>1.07167431192661</v>
      </c>
      <c r="J46" s="45" t="n">
        <f aca="false">J18/$B$18</f>
        <v>1.07218217562254</v>
      </c>
      <c r="K46" s="45" t="n">
        <f aca="false">K18/$B$18</f>
        <v>1.05887942332896</v>
      </c>
      <c r="L46" s="45" t="n">
        <f aca="false">L18/$B$18</f>
        <v>1.07237876802097</v>
      </c>
      <c r="M46" s="45" t="n">
        <f aca="false">M18/$B$18</f>
        <v>1.07287024901704</v>
      </c>
      <c r="N46" s="45" t="n">
        <f aca="false">N18/$B$18</f>
        <v>1.05222804718218</v>
      </c>
    </row>
    <row r="47" customFormat="false" ht="15" hidden="false" customHeight="false" outlineLevel="0" collapsed="false">
      <c r="A47" s="42" t="s">
        <v>201</v>
      </c>
      <c r="B47" s="45" t="n">
        <f aca="false">B19/$B$19</f>
        <v>1</v>
      </c>
      <c r="C47" s="45" t="n">
        <f aca="false">C19/$B$19</f>
        <v>1.06376957045363</v>
      </c>
      <c r="D47" s="45" t="n">
        <f aca="false">D19/$B$19</f>
        <v>1.0803091128061</v>
      </c>
      <c r="E47" s="45" t="n">
        <f aca="false">E19/$B$19</f>
        <v>1.04229225210759</v>
      </c>
      <c r="F47" s="45" t="n">
        <f aca="false">F19/$B$19</f>
        <v>1.09066639903653</v>
      </c>
      <c r="G47" s="45" t="n">
        <f aca="false">G19/$B$19</f>
        <v>1.09066639903653</v>
      </c>
      <c r="H47" s="45" t="n">
        <f aca="false">H19/$B$19</f>
        <v>1.08741469289442</v>
      </c>
      <c r="I47" s="45" t="n">
        <f aca="false">I19/$B$19</f>
        <v>1.08741469289442</v>
      </c>
      <c r="J47" s="45" t="n">
        <f aca="false">J19/$B$19</f>
        <v>1.08741469289442</v>
      </c>
      <c r="K47" s="45" t="n">
        <f aca="false">K19/$B$19</f>
        <v>1.08741469289442</v>
      </c>
      <c r="L47" s="45" t="n">
        <f aca="false">L19/$B$19</f>
        <v>1.08741469289442</v>
      </c>
      <c r="M47" s="45" t="n">
        <f aca="false">M19/$B$19</f>
        <v>1.08741469289442</v>
      </c>
    </row>
    <row r="48" customFormat="false" ht="15" hidden="false" customHeight="false" outlineLevel="0" collapsed="false">
      <c r="A48" s="42" t="s">
        <v>202</v>
      </c>
      <c r="B48" s="45" t="n">
        <f aca="false">B20/$B$20</f>
        <v>1</v>
      </c>
      <c r="C48" s="45" t="n">
        <f aca="false">C20/$B$20</f>
        <v>1.05761204863001</v>
      </c>
      <c r="D48" s="45" t="n">
        <f aca="false">D20/$B$20</f>
        <v>1.04360370168753</v>
      </c>
      <c r="E48" s="45" t="n">
        <f aca="false">E20/$B$20</f>
        <v>1.06717474142624</v>
      </c>
      <c r="F48" s="45" t="n">
        <f aca="false">F20/$B$20</f>
        <v>1.08927599346761</v>
      </c>
      <c r="G48" s="45" t="n">
        <f aca="false">G20/$B$20</f>
        <v>1.11188532026855</v>
      </c>
      <c r="H48" s="45" t="n">
        <f aca="false">H20/$B$20</f>
        <v>1.09891126837235</v>
      </c>
      <c r="I48" s="45" t="n">
        <f aca="false">I20/$B$20</f>
        <v>1.09891126837235</v>
      </c>
      <c r="J48" s="45" t="n">
        <f aca="false">J20/$B$20</f>
        <v>1.12961350027218</v>
      </c>
      <c r="K48" s="45" t="n">
        <f aca="false">K20/$B$20</f>
        <v>1.13420431863546</v>
      </c>
      <c r="L48" s="45" t="n">
        <f aca="false">L20/$B$20</f>
        <v>1.13420431863546</v>
      </c>
    </row>
    <row r="49" customFormat="false" ht="15" hidden="false" customHeight="false" outlineLevel="0" collapsed="false">
      <c r="A49" s="42" t="s">
        <v>203</v>
      </c>
      <c r="B49" s="45" t="n">
        <f aca="false">B21/$B$21</f>
        <v>1</v>
      </c>
      <c r="C49" s="45" t="n">
        <f aca="false">C21/$B$21</f>
        <v>1.02183282194988</v>
      </c>
      <c r="D49" s="45" t="n">
        <f aca="false">D21/$B$21</f>
        <v>1.0437897947963</v>
      </c>
      <c r="E49" s="45" t="n">
        <f aca="false">E21/$B$21</f>
        <v>1.04483620949577</v>
      </c>
      <c r="F49" s="45" t="n">
        <f aca="false">F21/$B$21</f>
        <v>1.06709469166238</v>
      </c>
      <c r="G49" s="45" t="n">
        <f aca="false">G21/$B$21</f>
        <v>1.08222336519873</v>
      </c>
      <c r="H49" s="45" t="n">
        <f aca="false">H21/$B$21</f>
        <v>1.06908110600713</v>
      </c>
      <c r="I49" s="45" t="n">
        <f aca="false">I21/$B$21</f>
        <v>1.06947129453913</v>
      </c>
      <c r="J49" s="45" t="n">
        <f aca="false">J21/$B$21</f>
        <v>1.06991469059823</v>
      </c>
      <c r="K49" s="45" t="n">
        <f aca="false">K21/$B$21</f>
        <v>1.07037582249969</v>
      </c>
    </row>
    <row r="50" customFormat="false" ht="15" hidden="false" customHeight="false" outlineLevel="0" collapsed="false">
      <c r="A50" s="42" t="s">
        <v>204</v>
      </c>
      <c r="B50" s="45" t="n">
        <f aca="false">B22/$B$22</f>
        <v>1</v>
      </c>
      <c r="C50" s="45" t="n">
        <f aca="false">C22/$B$22</f>
        <v>0.969374375624376</v>
      </c>
      <c r="D50" s="45" t="n">
        <f aca="false">D22/$B$22</f>
        <v>1.00046828171828</v>
      </c>
      <c r="E50" s="45" t="n">
        <f aca="false">E22/$B$22</f>
        <v>1.01991758241758</v>
      </c>
      <c r="F50" s="45" t="n">
        <f aca="false">F22/$B$22</f>
        <v>1.02037025474525</v>
      </c>
      <c r="G50" s="45" t="n">
        <f aca="false">G22/$B$22</f>
        <v>0.988573926073926</v>
      </c>
      <c r="H50" s="45" t="n">
        <f aca="false">H22/$B$22</f>
        <v>1.02086975524476</v>
      </c>
      <c r="I50" s="45" t="n">
        <f aca="false">I22/$B$22</f>
        <v>1.02111950549451</v>
      </c>
      <c r="J50" s="45" t="n">
        <f aca="false">J22/$B$22</f>
        <v>1.02136925574426</v>
      </c>
    </row>
    <row r="51" customFormat="false" ht="15" hidden="false" customHeight="false" outlineLevel="0" collapsed="false">
      <c r="A51" s="42" t="s">
        <v>205</v>
      </c>
      <c r="B51" s="45" t="n">
        <f aca="false">B23/$B$23</f>
        <v>1</v>
      </c>
      <c r="C51" s="45" t="n">
        <f aca="false">C23/$B$23</f>
        <v>1.00022019849321</v>
      </c>
      <c r="D51" s="45" t="n">
        <f aca="false">D23/$B$23</f>
        <v>1.01970776514258</v>
      </c>
      <c r="E51" s="45" t="n">
        <f aca="false">E23/$B$23</f>
        <v>1.04001321190959</v>
      </c>
      <c r="F51" s="45" t="n">
        <f aca="false">F23/$B$23</f>
        <v>1.05676402585759</v>
      </c>
      <c r="G51" s="45" t="n">
        <f aca="false">G23/$B$23</f>
        <v>1.09633684078076</v>
      </c>
      <c r="H51" s="45" t="n">
        <f aca="false">H23/$B$23</f>
        <v>1.07085672942324</v>
      </c>
      <c r="I51" s="45" t="n">
        <f aca="false">I23/$B$23</f>
        <v>1.09108353387125</v>
      </c>
    </row>
    <row r="52" customFormat="false" ht="15" hidden="false" customHeight="false" outlineLevel="0" collapsed="false">
      <c r="A52" s="42" t="s">
        <v>206</v>
      </c>
      <c r="B52" s="45" t="n">
        <f aca="false">B24/$B$24</f>
        <v>1</v>
      </c>
      <c r="C52" s="45" t="n">
        <f aca="false">C24/$B$24</f>
        <v>1.0187032976867</v>
      </c>
      <c r="D52" s="45" t="n">
        <f aca="false">D24/$B$24</f>
        <v>1.06816114069235</v>
      </c>
      <c r="E52" s="45" t="n">
        <f aca="false">E24/$B$24</f>
        <v>1.03876385222307</v>
      </c>
      <c r="F52" s="45" t="n">
        <f aca="false">F24/$B$24</f>
        <v>1.08234522051695</v>
      </c>
      <c r="G52" s="45" t="n">
        <f aca="false">G24/$B$24</f>
        <v>1.08234522051695</v>
      </c>
      <c r="H52" s="45" t="n">
        <f aca="false">H24/$B$24</f>
        <v>1.10128715677062</v>
      </c>
    </row>
    <row r="53" customFormat="false" ht="15" hidden="false" customHeight="false" outlineLevel="0" collapsed="false">
      <c r="A53" s="42" t="s">
        <v>207</v>
      </c>
      <c r="B53" s="45" t="n">
        <f aca="false">B25/$B$25</f>
        <v>1</v>
      </c>
      <c r="C53" s="45" t="n">
        <f aca="false">C25/$B$25</f>
        <v>1.01637640745028</v>
      </c>
      <c r="D53" s="45" t="n">
        <f aca="false">D25/$B$25</f>
        <v>1.03285804482795</v>
      </c>
      <c r="E53" s="45" t="n">
        <f aca="false">E25/$B$25</f>
        <v>1.03296327475534</v>
      </c>
      <c r="F53" s="45" t="n">
        <f aca="false">F25/$B$25</f>
        <v>1.06379564348101</v>
      </c>
      <c r="G53" s="45" t="n">
        <f aca="false">G25/$B$25</f>
        <v>1.08055350941808</v>
      </c>
    </row>
    <row r="54" customFormat="false" ht="15" hidden="false" customHeight="false" outlineLevel="0" collapsed="false">
      <c r="A54" s="42" t="s">
        <v>208</v>
      </c>
      <c r="B54" s="45" t="n">
        <f aca="false">B26/$B$26</f>
        <v>1</v>
      </c>
      <c r="C54" s="45" t="n">
        <f aca="false">C26/$B$26</f>
        <v>1</v>
      </c>
      <c r="D54" s="45" t="n">
        <f aca="false">D26/$B$26</f>
        <v>1.02403099288468</v>
      </c>
      <c r="E54" s="45" t="n">
        <f aca="false">E26/$B$26</f>
        <v>1.04829213095261</v>
      </c>
      <c r="F54" s="45" t="n">
        <f aca="false">F26/$B$26</f>
        <v>1.04829213095261</v>
      </c>
    </row>
    <row r="55" customFormat="false" ht="15" hidden="false" customHeight="false" outlineLevel="0" collapsed="false">
      <c r="A55" s="42" t="s">
        <v>209</v>
      </c>
      <c r="B55" s="45" t="n">
        <f aca="false">B27/$B$27</f>
        <v>1</v>
      </c>
      <c r="C55" s="45" t="n">
        <f aca="false">C27/$B$27</f>
        <v>1</v>
      </c>
      <c r="D55" s="45" t="n">
        <f aca="false">D27/$B$27</f>
        <v>1.01942596056545</v>
      </c>
      <c r="E55" s="45" t="n">
        <f aca="false">E27/$B$27</f>
        <v>1.03891325013032</v>
      </c>
    </row>
    <row r="56" customFormat="false" ht="15" hidden="false" customHeight="false" outlineLevel="0" collapsed="false">
      <c r="A56" s="42" t="s">
        <v>210</v>
      </c>
      <c r="B56" s="45" t="n">
        <f aca="false">B28/$B$28</f>
        <v>1</v>
      </c>
      <c r="C56" s="45" t="n">
        <f aca="false">C28/$B$28</f>
        <v>1</v>
      </c>
      <c r="D56" s="45" t="n">
        <f aca="false">D28/$B$28</f>
        <v>1</v>
      </c>
    </row>
    <row r="57" customFormat="false" ht="15" hidden="false" customHeight="false" outlineLevel="0" collapsed="false">
      <c r="A57" s="42" t="s">
        <v>211</v>
      </c>
      <c r="B57" s="45" t="n">
        <f aca="false">B29/$B$29</f>
        <v>1</v>
      </c>
      <c r="C57" s="45" t="n">
        <f aca="false">C29/$B$29</f>
        <v>1.01773666272519</v>
      </c>
    </row>
    <row r="58" customFormat="false" ht="15" hidden="false" customHeight="false" outlineLevel="0" collapsed="false">
      <c r="A58" s="42" t="s">
        <v>212</v>
      </c>
      <c r="B58" s="45" t="n">
        <f aca="false">B30/$B$30</f>
        <v>1</v>
      </c>
    </row>
    <row r="60" customFormat="false" ht="15" hidden="false" customHeight="false" outlineLevel="0" collapsed="false">
      <c r="A60" s="14" t="s">
        <v>214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</sheetData>
  <mergeCells count="1">
    <mergeCell ref="A60:L60"/>
  </mergeCells>
  <conditionalFormatting sqref="B35:Y58">
    <cfRule type="colorScale" priority="2">
      <colorScale>
        <cfvo type="num" val="0.85"/>
        <cfvo type="num" val="1"/>
        <cfvo type="num" val="1.15"/>
        <color rgb="FFE5484D"/>
        <color rgb="FFFFFFFF"/>
        <color rgb="FF00A63E"/>
      </colorScale>
    </cfRule>
  </conditionalFormatting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8"/>
    <col collapsed="false" customWidth="true" hidden="false" outlineLevel="0" max="3" min="3" style="0" width="40"/>
  </cols>
  <sheetData>
    <row r="1" customFormat="false" ht="13.5" hidden="false" customHeight="true" outlineLevel="0" collapsed="false">
      <c r="A1" s="1" t="s">
        <v>215</v>
      </c>
    </row>
    <row r="2" customFormat="false" ht="24" hidden="false" customHeight="true" outlineLevel="0" collapsed="false">
      <c r="A2" s="2" t="s">
        <v>216</v>
      </c>
    </row>
    <row r="3" customFormat="false" ht="15" hidden="false" customHeight="false" outlineLevel="0" collapsed="false">
      <c r="A3" s="3" t="s">
        <v>217</v>
      </c>
    </row>
    <row r="5" customFormat="false" ht="18" hidden="false" customHeight="true" outlineLevel="0" collapsed="false">
      <c r="A5" s="16" t="s">
        <v>218</v>
      </c>
      <c r="B5" s="17" t="s">
        <v>219</v>
      </c>
      <c r="C5" s="17" t="s">
        <v>220</v>
      </c>
    </row>
    <row r="6" customFormat="false" ht="15" hidden="false" customHeight="false" outlineLevel="0" collapsed="false">
      <c r="A6" s="18" t="s">
        <v>221</v>
      </c>
      <c r="B6" s="33" t="n">
        <v>22818792</v>
      </c>
      <c r="C6" s="46" t="s">
        <v>222</v>
      </c>
    </row>
    <row r="7" customFormat="false" ht="15" hidden="false" customHeight="false" outlineLevel="0" collapsed="false">
      <c r="A7" s="18" t="s">
        <v>5</v>
      </c>
      <c r="B7" s="47" t="n">
        <v>0.83</v>
      </c>
      <c r="C7" s="46" t="s">
        <v>223</v>
      </c>
    </row>
    <row r="8" customFormat="false" ht="15" hidden="false" customHeight="false" outlineLevel="0" collapsed="false">
      <c r="A8" s="18" t="s">
        <v>224</v>
      </c>
      <c r="B8" s="33" t="n">
        <v>1906728</v>
      </c>
      <c r="C8" s="46" t="s">
        <v>225</v>
      </c>
    </row>
    <row r="9" customFormat="false" ht="15" hidden="false" customHeight="false" outlineLevel="0" collapsed="false">
      <c r="A9" s="18" t="s">
        <v>8</v>
      </c>
      <c r="B9" s="48" t="n">
        <v>1390</v>
      </c>
      <c r="C9" s="46" t="s">
        <v>226</v>
      </c>
    </row>
    <row r="10" customFormat="false" ht="15" hidden="false" customHeight="false" outlineLevel="0" collapsed="false">
      <c r="A10" s="18" t="s">
        <v>9</v>
      </c>
      <c r="B10" s="33" t="n">
        <v>1367.81</v>
      </c>
      <c r="C10" s="46" t="s">
        <v>227</v>
      </c>
    </row>
    <row r="11" customFormat="false" ht="15" hidden="false" customHeight="false" outlineLevel="0" collapsed="false">
      <c r="A11" s="18" t="s">
        <v>228</v>
      </c>
      <c r="B11" s="33" t="n">
        <v>19097251</v>
      </c>
      <c r="C11" s="46" t="s">
        <v>229</v>
      </c>
    </row>
    <row r="12" customFormat="false" ht="15" hidden="false" customHeight="false" outlineLevel="0" collapsed="false">
      <c r="A12" s="18" t="s">
        <v>90</v>
      </c>
      <c r="B12" s="47" t="n">
        <v>0.937</v>
      </c>
      <c r="C12" s="46" t="s">
        <v>230</v>
      </c>
    </row>
    <row r="13" customFormat="false" ht="15" hidden="false" customHeight="false" outlineLevel="0" collapsed="false">
      <c r="A13" s="18" t="s">
        <v>231</v>
      </c>
      <c r="B13" s="47" t="n">
        <v>1.303</v>
      </c>
      <c r="C13" s="46" t="s">
        <v>232</v>
      </c>
    </row>
    <row r="14" customFormat="false" ht="15" hidden="false" customHeight="false" outlineLevel="0" collapsed="false">
      <c r="A14" s="18" t="s">
        <v>6</v>
      </c>
      <c r="B14" s="47" t="n">
        <v>1</v>
      </c>
      <c r="C14" s="46" t="s">
        <v>233</v>
      </c>
    </row>
    <row r="15" customFormat="false" ht="15" hidden="false" customHeight="false" outlineLevel="0" collapsed="false">
      <c r="A15" s="18" t="s">
        <v>234</v>
      </c>
      <c r="B15" s="47" t="n">
        <v>0.86</v>
      </c>
      <c r="C15" s="46" t="s">
        <v>235</v>
      </c>
    </row>
    <row r="16" customFormat="false" ht="15" hidden="false" customHeight="false" outlineLevel="0" collapsed="false">
      <c r="A16" s="18" t="s">
        <v>7</v>
      </c>
      <c r="B16" s="49" t="n">
        <v>4.18</v>
      </c>
      <c r="C16" s="46" t="s">
        <v>236</v>
      </c>
    </row>
    <row r="17" customFormat="false" ht="15" hidden="false" customHeight="false" outlineLevel="0" collapsed="false">
      <c r="A17" s="18" t="s">
        <v>237</v>
      </c>
      <c r="B17" s="47" t="n">
        <v>0.09</v>
      </c>
      <c r="C17" s="46" t="s">
        <v>238</v>
      </c>
    </row>
    <row r="18" customFormat="false" ht="15" hidden="false" customHeight="false" outlineLevel="0" collapsed="false">
      <c r="A18" s="18" t="s">
        <v>239</v>
      </c>
      <c r="B18" s="33" t="n">
        <v>140000</v>
      </c>
      <c r="C18" s="46" t="s">
        <v>240</v>
      </c>
    </row>
    <row r="19" customFormat="false" ht="15" hidden="false" customHeight="false" outlineLevel="0" collapsed="false">
      <c r="A19" s="18" t="s">
        <v>241</v>
      </c>
      <c r="B19" s="47" t="n">
        <v>0.031</v>
      </c>
      <c r="C19" s="46" t="s">
        <v>242</v>
      </c>
    </row>
    <row r="20" customFormat="false" ht="15" hidden="false" customHeight="false" outlineLevel="0" collapsed="false">
      <c r="A20" s="18" t="s">
        <v>243</v>
      </c>
      <c r="B20" s="47" t="n">
        <v>0.013</v>
      </c>
      <c r="C20" s="46" t="s">
        <v>244</v>
      </c>
    </row>
    <row r="22" customFormat="false" ht="15" hidden="false" customHeight="false" outlineLevel="0" collapsed="false">
      <c r="A22" s="14" t="s">
        <v>245</v>
      </c>
      <c r="B22" s="14"/>
      <c r="C22" s="14"/>
    </row>
  </sheetData>
  <mergeCells count="1">
    <mergeCell ref="A22:C22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8"/>
    <col collapsed="false" customWidth="true" hidden="false" outlineLevel="0" max="3" min="3" style="0" width="12"/>
  </cols>
  <sheetData>
    <row r="1" customFormat="false" ht="13.5" hidden="false" customHeight="true" outlineLevel="0" collapsed="false">
      <c r="A1" s="1" t="s">
        <v>246</v>
      </c>
    </row>
    <row r="2" customFormat="false" ht="24" hidden="false" customHeight="true" outlineLevel="0" collapsed="false">
      <c r="A2" s="2" t="s">
        <v>247</v>
      </c>
    </row>
    <row r="3" customFormat="false" ht="15" hidden="false" customHeight="false" outlineLevel="0" collapsed="false">
      <c r="A3" s="3" t="s">
        <v>248</v>
      </c>
    </row>
    <row r="5" customFormat="false" ht="18" hidden="false" customHeight="true" outlineLevel="0" collapsed="false">
      <c r="A5" s="16" t="s">
        <v>249</v>
      </c>
      <c r="B5" s="17" t="s">
        <v>41</v>
      </c>
      <c r="C5" s="17" t="s">
        <v>42</v>
      </c>
    </row>
    <row r="6" customFormat="false" ht="15" hidden="false" customHeight="false" outlineLevel="0" collapsed="false">
      <c r="A6" s="18" t="s">
        <v>250</v>
      </c>
      <c r="B6" s="19" t="n">
        <v>4511592</v>
      </c>
      <c r="C6" s="20" t="n">
        <f aca="false">B6/B17</f>
        <v>0.197713866911634</v>
      </c>
    </row>
    <row r="7" customFormat="false" ht="15" hidden="false" customHeight="false" outlineLevel="0" collapsed="false">
      <c r="A7" s="18" t="s">
        <v>251</v>
      </c>
      <c r="B7" s="19" t="n">
        <v>4442637</v>
      </c>
      <c r="C7" s="20" t="n">
        <f aca="false">B7/B17</f>
        <v>0.194692015713013</v>
      </c>
    </row>
    <row r="8" customFormat="false" ht="15" hidden="false" customHeight="false" outlineLevel="0" collapsed="false">
      <c r="A8" s="18" t="s">
        <v>252</v>
      </c>
      <c r="B8" s="19" t="n">
        <v>4091295</v>
      </c>
      <c r="C8" s="20" t="n">
        <f aca="false">B8/B17</f>
        <v>0.179294970628159</v>
      </c>
    </row>
    <row r="9" customFormat="false" ht="15" hidden="false" customHeight="false" outlineLevel="0" collapsed="false">
      <c r="A9" s="18" t="s">
        <v>253</v>
      </c>
      <c r="B9" s="19" t="n">
        <v>2641951</v>
      </c>
      <c r="C9" s="20" t="n">
        <f aca="false">B9/B17</f>
        <v>0.115779606932777</v>
      </c>
    </row>
    <row r="10" customFormat="false" ht="15" hidden="false" customHeight="false" outlineLevel="0" collapsed="false">
      <c r="A10" s="18" t="s">
        <v>254</v>
      </c>
      <c r="B10" s="19" t="n">
        <v>1883724</v>
      </c>
      <c r="C10" s="20" t="n">
        <f aca="false">B10/B17</f>
        <v>0.0825514266880187</v>
      </c>
    </row>
    <row r="11" customFormat="false" ht="15" hidden="false" customHeight="false" outlineLevel="0" collapsed="false">
      <c r="A11" s="18" t="s">
        <v>255</v>
      </c>
      <c r="B11" s="19" t="n">
        <v>1174491</v>
      </c>
      <c r="C11" s="20" t="n">
        <f aca="false">B11/B17</f>
        <v>0.0514703362500227</v>
      </c>
    </row>
    <row r="12" customFormat="false" ht="15" hidden="false" customHeight="false" outlineLevel="0" collapsed="false">
      <c r="A12" s="18" t="s">
        <v>256</v>
      </c>
      <c r="B12" s="19" t="n">
        <v>1098192</v>
      </c>
      <c r="C12" s="20" t="n">
        <f aca="false">B12/B17</f>
        <v>0.0481266450803666</v>
      </c>
    </row>
    <row r="13" customFormat="false" ht="15" hidden="false" customHeight="false" outlineLevel="0" collapsed="false">
      <c r="A13" s="18" t="s">
        <v>257</v>
      </c>
      <c r="B13" s="19" t="n">
        <v>1067707</v>
      </c>
      <c r="C13" s="20" t="n">
        <f aca="false">B13/B17</f>
        <v>0.0467906849064854</v>
      </c>
    </row>
    <row r="14" customFormat="false" ht="15" hidden="false" customHeight="false" outlineLevel="0" collapsed="false">
      <c r="A14" s="18" t="s">
        <v>258</v>
      </c>
      <c r="B14" s="19" t="n">
        <v>1007938</v>
      </c>
      <c r="C14" s="20" t="n">
        <f aca="false">B14/B17</f>
        <v>0.0441713966128096</v>
      </c>
    </row>
    <row r="15" customFormat="false" ht="15" hidden="false" customHeight="false" outlineLevel="0" collapsed="false">
      <c r="A15" s="18" t="s">
        <v>259</v>
      </c>
      <c r="B15" s="19" t="n">
        <v>528940</v>
      </c>
      <c r="C15" s="20" t="n">
        <f aca="false">B15/B17</f>
        <v>0.0231800155608574</v>
      </c>
    </row>
    <row r="16" customFormat="false" ht="15" hidden="false" customHeight="false" outlineLevel="0" collapsed="false">
      <c r="A16" s="18" t="s">
        <v>260</v>
      </c>
      <c r="B16" s="19" t="n">
        <v>370327</v>
      </c>
      <c r="C16" s="20" t="n">
        <f aca="false">B16/B17</f>
        <v>0.0162290347158575</v>
      </c>
    </row>
    <row r="17" customFormat="false" ht="15" hidden="false" customHeight="false" outlineLevel="0" collapsed="false">
      <c r="A17" s="21" t="s">
        <v>50</v>
      </c>
      <c r="B17" s="22" t="n">
        <f aca="false">SUM(B6:B16)</f>
        <v>22818794</v>
      </c>
      <c r="C17" s="23" t="n">
        <f aca="false">B17/B17</f>
        <v>1</v>
      </c>
    </row>
    <row r="19" customFormat="false" ht="15" hidden="false" customHeight="false" outlineLevel="0" collapsed="false">
      <c r="A19" s="14" t="s">
        <v>261</v>
      </c>
      <c r="B19" s="14"/>
      <c r="C19" s="14"/>
    </row>
  </sheetData>
  <mergeCells count="1">
    <mergeCell ref="A19:C19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4" min="4" style="0" width="12"/>
    <col collapsed="false" customWidth="true" hidden="false" outlineLevel="0" max="5" min="5" style="0" width="3"/>
    <col collapsed="false" customWidth="true" hidden="false" outlineLevel="0" max="6" min="6" style="0" width="22"/>
    <col collapsed="false" customWidth="true" hidden="false" outlineLevel="0" max="8" min="7" style="0" width="16"/>
    <col collapsed="false" customWidth="true" hidden="false" outlineLevel="0" max="9" min="9" style="0" width="12"/>
  </cols>
  <sheetData>
    <row r="1" customFormat="false" ht="13.5" hidden="false" customHeight="true" outlineLevel="0" collapsed="false">
      <c r="A1" s="1" t="s">
        <v>34</v>
      </c>
    </row>
    <row r="2" customFormat="false" ht="24" hidden="false" customHeight="true" outlineLevel="0" collapsed="false">
      <c r="A2" s="2" t="s">
        <v>35</v>
      </c>
    </row>
    <row r="3" customFormat="false" ht="15" hidden="false" customHeight="false" outlineLevel="0" collapsed="false">
      <c r="A3" s="3" t="s">
        <v>36</v>
      </c>
    </row>
    <row r="5" customFormat="false" ht="15" hidden="false" customHeight="false" outlineLevel="0" collapsed="false">
      <c r="A5" s="15" t="s">
        <v>37</v>
      </c>
      <c r="F5" s="15" t="s">
        <v>38</v>
      </c>
    </row>
    <row r="6" customFormat="false" ht="18" hidden="false" customHeight="true" outlineLevel="0" collapsed="false">
      <c r="A6" s="16" t="s">
        <v>39</v>
      </c>
      <c r="B6" s="17" t="s">
        <v>40</v>
      </c>
      <c r="C6" s="17" t="s">
        <v>41</v>
      </c>
      <c r="D6" s="17" t="s">
        <v>42</v>
      </c>
      <c r="F6" s="16" t="s">
        <v>39</v>
      </c>
      <c r="G6" s="17" t="s">
        <v>40</v>
      </c>
      <c r="H6" s="17" t="s">
        <v>41</v>
      </c>
      <c r="I6" s="17" t="s">
        <v>42</v>
      </c>
    </row>
    <row r="7" customFormat="false" ht="15" hidden="false" customHeight="false" outlineLevel="0" collapsed="false">
      <c r="A7" s="18" t="s">
        <v>43</v>
      </c>
      <c r="B7" s="19" t="n">
        <v>969487</v>
      </c>
      <c r="C7" s="19" t="n">
        <f aca="false">B7*12</f>
        <v>11633844</v>
      </c>
      <c r="D7" s="20" t="n">
        <f aca="false">C7/C14</f>
        <v>0.509836103506268</v>
      </c>
      <c r="F7" s="18" t="s">
        <v>44</v>
      </c>
      <c r="G7" s="19" t="n">
        <v>962023</v>
      </c>
      <c r="H7" s="19" t="n">
        <f aca="false">G7*12</f>
        <v>11544276</v>
      </c>
      <c r="I7" s="20" t="n">
        <f aca="false">H7/H10</f>
        <v>0.505911183682914</v>
      </c>
    </row>
    <row r="8" customFormat="false" ht="15" hidden="false" customHeight="false" outlineLevel="0" collapsed="false">
      <c r="A8" s="18" t="s">
        <v>45</v>
      </c>
      <c r="B8" s="19" t="n">
        <v>290903</v>
      </c>
      <c r="C8" s="19" t="n">
        <f aca="false">B8*12</f>
        <v>3490836</v>
      </c>
      <c r="D8" s="20" t="n">
        <f aca="false">C8/C14</f>
        <v>0.152980753757692</v>
      </c>
      <c r="F8" s="18" t="s">
        <v>46</v>
      </c>
      <c r="G8" s="19" t="n">
        <v>570107</v>
      </c>
      <c r="H8" s="19" t="n">
        <f aca="false">G8*12</f>
        <v>6841284</v>
      </c>
      <c r="I8" s="20" t="n">
        <f aca="false">H8/H10</f>
        <v>0.299809367547257</v>
      </c>
    </row>
    <row r="9" customFormat="false" ht="15" hidden="false" customHeight="false" outlineLevel="0" collapsed="false">
      <c r="A9" s="18" t="s">
        <v>47</v>
      </c>
      <c r="B9" s="19" t="n">
        <v>205184</v>
      </c>
      <c r="C9" s="19" t="n">
        <f aca="false">B9*12</f>
        <v>2462208</v>
      </c>
      <c r="D9" s="20" t="n">
        <f aca="false">C9/C14</f>
        <v>0.107902644451994</v>
      </c>
      <c r="F9" s="18" t="s">
        <v>48</v>
      </c>
      <c r="G9" s="19" t="n">
        <v>369435</v>
      </c>
      <c r="H9" s="19" t="n">
        <f aca="false">G9*12</f>
        <v>4433220</v>
      </c>
      <c r="I9" s="20" t="n">
        <f aca="false">H9/H10</f>
        <v>0.194279448769829</v>
      </c>
    </row>
    <row r="10" customFormat="false" ht="15" hidden="false" customHeight="false" outlineLevel="0" collapsed="false">
      <c r="A10" s="18" t="s">
        <v>49</v>
      </c>
      <c r="B10" s="19" t="n">
        <v>142226</v>
      </c>
      <c r="C10" s="19" t="n">
        <f aca="false">B10*12</f>
        <v>1706712</v>
      </c>
      <c r="D10" s="20" t="n">
        <f aca="false">C10/C14</f>
        <v>0.0747941433534256</v>
      </c>
      <c r="F10" s="21" t="s">
        <v>50</v>
      </c>
      <c r="G10" s="22" t="n">
        <f aca="false">SUM(G7:G9)</f>
        <v>1901565</v>
      </c>
      <c r="H10" s="22" t="n">
        <f aca="false">SUM(H7:H9)</f>
        <v>22818780</v>
      </c>
      <c r="I10" s="23" t="n">
        <f aca="false">H10/H10</f>
        <v>1</v>
      </c>
    </row>
    <row r="11" customFormat="false" ht="15" hidden="false" customHeight="false" outlineLevel="0" collapsed="false">
      <c r="A11" s="18" t="s">
        <v>51</v>
      </c>
      <c r="B11" s="19" t="n">
        <v>133775</v>
      </c>
      <c r="C11" s="19" t="n">
        <f aca="false">B11*12</f>
        <v>1605300</v>
      </c>
      <c r="D11" s="20" t="n">
        <f aca="false">C11/C14</f>
        <v>0.0703499115991767</v>
      </c>
    </row>
    <row r="12" customFormat="false" ht="15" hidden="false" customHeight="false" outlineLevel="0" collapsed="false">
      <c r="A12" s="18" t="s">
        <v>52</v>
      </c>
      <c r="B12" s="19" t="n">
        <v>93996</v>
      </c>
      <c r="C12" s="19" t="n">
        <f aca="false">B12*12</f>
        <v>1127952</v>
      </c>
      <c r="D12" s="20" t="n">
        <f aca="false">C12/C14</f>
        <v>0.049430837530751</v>
      </c>
    </row>
    <row r="13" customFormat="false" ht="15" hidden="false" customHeight="false" outlineLevel="0" collapsed="false">
      <c r="A13" s="18" t="s">
        <v>53</v>
      </c>
      <c r="B13" s="19" t="n">
        <v>65995</v>
      </c>
      <c r="C13" s="19" t="n">
        <f aca="false">B13*12</f>
        <v>791940</v>
      </c>
      <c r="D13" s="20" t="n">
        <f aca="false">C13/C14</f>
        <v>0.0347056058006927</v>
      </c>
    </row>
    <row r="14" customFormat="false" ht="15" hidden="false" customHeight="false" outlineLevel="0" collapsed="false">
      <c r="A14" s="21" t="s">
        <v>50</v>
      </c>
      <c r="B14" s="22" t="n">
        <f aca="false">SUM(B7:B13)</f>
        <v>1901566</v>
      </c>
      <c r="C14" s="22" t="n">
        <f aca="false">SUM(C7:C13)</f>
        <v>22818792</v>
      </c>
      <c r="D14" s="23" t="n">
        <f aca="false">C14/C14</f>
        <v>1</v>
      </c>
    </row>
    <row r="16" customFormat="false" ht="15" hidden="false" customHeight="false" outlineLevel="0" collapsed="false">
      <c r="A16" s="15" t="s">
        <v>54</v>
      </c>
      <c r="F16" s="15" t="s">
        <v>55</v>
      </c>
    </row>
    <row r="17" customFormat="false" ht="18" hidden="false" customHeight="true" outlineLevel="0" collapsed="false">
      <c r="A17" s="16" t="s">
        <v>39</v>
      </c>
      <c r="B17" s="17" t="s">
        <v>40</v>
      </c>
      <c r="C17" s="17" t="s">
        <v>41</v>
      </c>
      <c r="D17" s="17" t="s">
        <v>42</v>
      </c>
      <c r="F17" s="16" t="s">
        <v>39</v>
      </c>
      <c r="G17" s="17" t="s">
        <v>40</v>
      </c>
      <c r="H17" s="17" t="s">
        <v>41</v>
      </c>
      <c r="I17" s="17" t="s">
        <v>42</v>
      </c>
    </row>
    <row r="18" customFormat="false" ht="15" hidden="false" customHeight="false" outlineLevel="0" collapsed="false">
      <c r="A18" s="18" t="s">
        <v>56</v>
      </c>
      <c r="B18" s="19" t="n">
        <v>615593</v>
      </c>
      <c r="C18" s="19" t="n">
        <f aca="false">B18*12</f>
        <v>7387116</v>
      </c>
      <c r="D18" s="20" t="n">
        <f aca="false">C18/C23</f>
        <v>0.323729494532401</v>
      </c>
      <c r="F18" s="18" t="s">
        <v>57</v>
      </c>
      <c r="G18" s="19" t="n">
        <v>497812</v>
      </c>
      <c r="H18" s="19" t="n">
        <f aca="false">G18*12</f>
        <v>5973744</v>
      </c>
      <c r="I18" s="20" t="n">
        <f aca="false">H18/H23</f>
        <v>0.26179040759542</v>
      </c>
    </row>
    <row r="19" customFormat="false" ht="15" hidden="false" customHeight="false" outlineLevel="0" collapsed="false">
      <c r="A19" s="18" t="s">
        <v>58</v>
      </c>
      <c r="B19" s="19" t="n">
        <v>612694</v>
      </c>
      <c r="C19" s="19" t="n">
        <f aca="false">B19*12</f>
        <v>7352328</v>
      </c>
      <c r="D19" s="20" t="n">
        <f aca="false">C19/C23</f>
        <v>0.322204961594812</v>
      </c>
      <c r="F19" s="18" t="s">
        <v>59</v>
      </c>
      <c r="G19" s="19" t="n">
        <v>480687</v>
      </c>
      <c r="H19" s="19" t="n">
        <f aca="false">G19*12</f>
        <v>5768244</v>
      </c>
      <c r="I19" s="20" t="n">
        <f aca="false">H19/H23</f>
        <v>0.252784677058447</v>
      </c>
    </row>
    <row r="20" customFormat="false" ht="15" hidden="false" customHeight="false" outlineLevel="0" collapsed="false">
      <c r="A20" s="18" t="s">
        <v>60</v>
      </c>
      <c r="B20" s="19" t="n">
        <v>398255</v>
      </c>
      <c r="C20" s="19" t="n">
        <f aca="false">B20*12</f>
        <v>4779060</v>
      </c>
      <c r="D20" s="20" t="n">
        <f aca="false">C20/C23</f>
        <v>0.209435275977799</v>
      </c>
      <c r="F20" s="18" t="s">
        <v>61</v>
      </c>
      <c r="G20" s="19" t="n">
        <v>396060</v>
      </c>
      <c r="H20" s="19" t="n">
        <f aca="false">G20*12</f>
        <v>4752720</v>
      </c>
      <c r="I20" s="20" t="n">
        <f aca="false">H20/H23</f>
        <v>0.208280854684584</v>
      </c>
    </row>
    <row r="21" customFormat="false" ht="15" hidden="false" customHeight="false" outlineLevel="0" collapsed="false">
      <c r="A21" s="18" t="s">
        <v>62</v>
      </c>
      <c r="B21" s="19" t="n">
        <v>188326</v>
      </c>
      <c r="C21" s="19" t="n">
        <f aca="false">B21*12</f>
        <v>2259912</v>
      </c>
      <c r="D21" s="20" t="n">
        <f aca="false">C21/C23</f>
        <v>0.099037319766971</v>
      </c>
      <c r="F21" s="18" t="s">
        <v>63</v>
      </c>
      <c r="G21" s="19" t="n">
        <v>278179</v>
      </c>
      <c r="H21" s="19" t="n">
        <f aca="false">G21*12</f>
        <v>3338148</v>
      </c>
      <c r="I21" s="20" t="n">
        <f aca="false">H21/H23</f>
        <v>0.146289349783626</v>
      </c>
    </row>
    <row r="22" customFormat="false" ht="15" hidden="false" customHeight="false" outlineLevel="0" collapsed="false">
      <c r="A22" s="18" t="s">
        <v>64</v>
      </c>
      <c r="B22" s="19" t="n">
        <v>86698</v>
      </c>
      <c r="C22" s="19" t="n">
        <f aca="false">B22*12</f>
        <v>1040376</v>
      </c>
      <c r="D22" s="20" t="n">
        <f aca="false">C22/C23</f>
        <v>0.0455929481280166</v>
      </c>
      <c r="F22" s="18" t="s">
        <v>65</v>
      </c>
      <c r="G22" s="19" t="n">
        <v>248829</v>
      </c>
      <c r="H22" s="19" t="n">
        <f aca="false">G22*12</f>
        <v>2985948</v>
      </c>
      <c r="I22" s="20" t="n">
        <f aca="false">H22/H23</f>
        <v>0.130854710877923</v>
      </c>
    </row>
    <row r="23" customFormat="false" ht="15" hidden="false" customHeight="false" outlineLevel="0" collapsed="false">
      <c r="A23" s="21" t="s">
        <v>50</v>
      </c>
      <c r="B23" s="22" t="n">
        <f aca="false">SUM(B18:B22)</f>
        <v>1901566</v>
      </c>
      <c r="C23" s="22" t="n">
        <f aca="false">SUM(C18:C22)</f>
        <v>22818792</v>
      </c>
      <c r="D23" s="23" t="n">
        <f aca="false">C23/C23</f>
        <v>1</v>
      </c>
      <c r="F23" s="21" t="s">
        <v>50</v>
      </c>
      <c r="G23" s="22" t="n">
        <f aca="false">SUM(G18:G22)</f>
        <v>1901567</v>
      </c>
      <c r="H23" s="22" t="n">
        <f aca="false">SUM(H18:H22)</f>
        <v>22818804</v>
      </c>
      <c r="I23" s="23" t="n">
        <f aca="false">H23/H23</f>
        <v>1</v>
      </c>
    </row>
  </sheetData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5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5" min="5" style="0" width="15"/>
    <col collapsed="false" customWidth="true" hidden="false" outlineLevel="0" max="6" min="6" style="0" width="13"/>
    <col collapsed="false" customWidth="true" hidden="false" outlineLevel="0" max="7" min="7" style="0" width="15"/>
  </cols>
  <sheetData>
    <row r="1" customFormat="false" ht="13.5" hidden="false" customHeight="true" outlineLevel="0" collapsed="false">
      <c r="A1" s="1" t="s">
        <v>66</v>
      </c>
    </row>
    <row r="2" customFormat="false" ht="24" hidden="false" customHeight="true" outlineLevel="0" collapsed="false">
      <c r="A2" s="2" t="s">
        <v>67</v>
      </c>
    </row>
    <row r="3" customFormat="false" ht="15" hidden="false" customHeight="false" outlineLevel="0" collapsed="false">
      <c r="A3" s="3" t="s">
        <v>68</v>
      </c>
    </row>
    <row r="5" customFormat="false" ht="18" hidden="false" customHeight="true" outlineLevel="0" collapsed="false">
      <c r="A5" s="16" t="s">
        <v>69</v>
      </c>
      <c r="B5" s="17" t="s">
        <v>70</v>
      </c>
      <c r="C5" s="17" t="s">
        <v>71</v>
      </c>
      <c r="D5" s="17" t="s">
        <v>72</v>
      </c>
      <c r="E5" s="17" t="s">
        <v>73</v>
      </c>
      <c r="F5" s="17" t="s">
        <v>74</v>
      </c>
      <c r="G5" s="17" t="s">
        <v>75</v>
      </c>
    </row>
    <row r="6" customFormat="false" ht="15" hidden="false" customHeight="false" outlineLevel="0" collapsed="false">
      <c r="A6" s="18" t="s">
        <v>76</v>
      </c>
      <c r="B6" s="19" t="n">
        <v>1243739</v>
      </c>
      <c r="C6" s="19" t="n">
        <v>1098477</v>
      </c>
      <c r="D6" s="19" t="n">
        <f aca="false">B6-C6</f>
        <v>145262</v>
      </c>
      <c r="E6" s="19" t="n">
        <v>1399729</v>
      </c>
      <c r="F6" s="20" t="n">
        <f aca="false">E6/B6</f>
        <v>1.12542020472141</v>
      </c>
      <c r="G6" s="19" t="n">
        <f aca="false">SUM(E6:E6)-SUM(B6:B6)</f>
        <v>155990</v>
      </c>
    </row>
    <row r="7" customFormat="false" ht="15" hidden="false" customHeight="false" outlineLevel="0" collapsed="false">
      <c r="A7" s="18" t="s">
        <v>77</v>
      </c>
      <c r="B7" s="19" t="n">
        <v>1402178</v>
      </c>
      <c r="C7" s="19" t="n">
        <v>1167986</v>
      </c>
      <c r="D7" s="19" t="n">
        <f aca="false">B7-C7</f>
        <v>234192</v>
      </c>
      <c r="E7" s="19" t="n">
        <v>1709440</v>
      </c>
      <c r="F7" s="20" t="n">
        <f aca="false">E7/B7</f>
        <v>1.21913195043711</v>
      </c>
      <c r="G7" s="19" t="n">
        <f aca="false">SUM(E6:E7)-SUM(B6:B7)</f>
        <v>463252</v>
      </c>
    </row>
    <row r="8" customFormat="false" ht="15" hidden="false" customHeight="false" outlineLevel="0" collapsed="false">
      <c r="A8" s="18" t="s">
        <v>78</v>
      </c>
      <c r="B8" s="19" t="n">
        <v>1367751</v>
      </c>
      <c r="C8" s="19" t="n">
        <v>1236274</v>
      </c>
      <c r="D8" s="19" t="n">
        <f aca="false">B8-C8</f>
        <v>131477</v>
      </c>
      <c r="E8" s="19" t="n">
        <v>1929096</v>
      </c>
      <c r="F8" s="20" t="n">
        <f aca="false">E8/B8</f>
        <v>1.41041461494088</v>
      </c>
      <c r="G8" s="19" t="n">
        <f aca="false">SUM(E6:E8)-SUM(B6:B8)</f>
        <v>1024597</v>
      </c>
    </row>
    <row r="9" customFormat="false" ht="15" hidden="false" customHeight="false" outlineLevel="0" collapsed="false">
      <c r="A9" s="18" t="s">
        <v>79</v>
      </c>
      <c r="B9" s="19" t="n">
        <v>1331842</v>
      </c>
      <c r="C9" s="19" t="n">
        <v>1298307</v>
      </c>
      <c r="D9" s="19" t="n">
        <f aca="false">B9-C9</f>
        <v>33535</v>
      </c>
      <c r="E9" s="19" t="n">
        <v>1781858</v>
      </c>
      <c r="F9" s="20" t="n">
        <f aca="false">E9/B9</f>
        <v>1.33788992988658</v>
      </c>
      <c r="G9" s="19" t="n">
        <f aca="false">SUM(E6:E9)-SUM(B6:B9)</f>
        <v>1474613</v>
      </c>
    </row>
    <row r="10" customFormat="false" ht="15" hidden="false" customHeight="false" outlineLevel="0" collapsed="false">
      <c r="A10" s="18" t="s">
        <v>80</v>
      </c>
      <c r="B10" s="19" t="n">
        <v>1547924</v>
      </c>
      <c r="C10" s="19" t="n">
        <v>1371242</v>
      </c>
      <c r="D10" s="19" t="n">
        <f aca="false">B10-C10</f>
        <v>176682</v>
      </c>
      <c r="E10" s="19" t="n">
        <v>2355170</v>
      </c>
      <c r="F10" s="20" t="n">
        <f aca="false">E10/B10</f>
        <v>1.52150234766048</v>
      </c>
      <c r="G10" s="19" t="n">
        <f aca="false">SUM(E6:E10)-SUM(B6:B10)</f>
        <v>2281859</v>
      </c>
    </row>
    <row r="11" customFormat="false" ht="15" hidden="false" customHeight="false" outlineLevel="0" collapsed="false">
      <c r="A11" s="18" t="s">
        <v>81</v>
      </c>
      <c r="B11" s="19" t="n">
        <v>1604700</v>
      </c>
      <c r="C11" s="19" t="n">
        <v>1442009</v>
      </c>
      <c r="D11" s="19" t="n">
        <f aca="false">B11-C11</f>
        <v>162691</v>
      </c>
      <c r="E11" s="19" t="n">
        <v>1968975</v>
      </c>
      <c r="F11" s="20" t="n">
        <f aca="false">E11/B11</f>
        <v>1.22700504767246</v>
      </c>
      <c r="G11" s="19" t="n">
        <f aca="false">SUM(E6:E11)-SUM(B6:B11)</f>
        <v>2646134</v>
      </c>
    </row>
    <row r="12" customFormat="false" ht="15" hidden="false" customHeight="false" outlineLevel="0" collapsed="false">
      <c r="A12" s="18" t="s">
        <v>82</v>
      </c>
      <c r="B12" s="19" t="n">
        <v>1674448</v>
      </c>
      <c r="C12" s="19" t="n">
        <v>1535553</v>
      </c>
      <c r="D12" s="19" t="n">
        <f aca="false">B12-C12</f>
        <v>138895</v>
      </c>
      <c r="E12" s="19" t="n">
        <v>2516731</v>
      </c>
      <c r="F12" s="20" t="n">
        <f aca="false">E12/B12</f>
        <v>1.50302129418172</v>
      </c>
      <c r="G12" s="19" t="n">
        <f aca="false">SUM(E6:E12)-SUM(B6:B12)</f>
        <v>3488417</v>
      </c>
    </row>
    <row r="13" customFormat="false" ht="15" hidden="false" customHeight="false" outlineLevel="0" collapsed="false">
      <c r="A13" s="18" t="s">
        <v>83</v>
      </c>
      <c r="B13" s="19" t="n">
        <v>1682112</v>
      </c>
      <c r="C13" s="19" t="n">
        <v>1594354</v>
      </c>
      <c r="D13" s="19" t="n">
        <f aca="false">B13-C13</f>
        <v>87758</v>
      </c>
      <c r="E13" s="19" t="n">
        <v>2041915</v>
      </c>
      <c r="F13" s="20" t="n">
        <f aca="false">E13/B13</f>
        <v>1.21389955008941</v>
      </c>
      <c r="G13" s="19" t="n">
        <f aca="false">SUM(E6:E13)-SUM(B6:B13)</f>
        <v>3848220</v>
      </c>
    </row>
    <row r="14" customFormat="false" ht="15" hidden="false" customHeight="false" outlineLevel="0" collapsed="false">
      <c r="A14" s="18" t="s">
        <v>84</v>
      </c>
      <c r="B14" s="19" t="n">
        <v>1612203</v>
      </c>
      <c r="C14" s="19" t="n">
        <v>1668444</v>
      </c>
      <c r="D14" s="19" t="n">
        <f aca="false">B14-C14</f>
        <v>-56241</v>
      </c>
      <c r="E14" s="19" t="n">
        <v>2277150</v>
      </c>
      <c r="F14" s="20" t="n">
        <f aca="false">E14/B14</f>
        <v>1.412446199393</v>
      </c>
      <c r="G14" s="19" t="n">
        <f aca="false">SUM(E6:E14)-SUM(B6:B14)</f>
        <v>4513167</v>
      </c>
    </row>
    <row r="15" customFormat="false" ht="15" hidden="false" customHeight="false" outlineLevel="0" collapsed="false">
      <c r="A15" s="18" t="s">
        <v>85</v>
      </c>
      <c r="B15" s="19" t="n">
        <v>1837094</v>
      </c>
      <c r="C15" s="19" t="n">
        <v>1751351</v>
      </c>
      <c r="D15" s="19" t="n">
        <f aca="false">B15-C15</f>
        <v>85743</v>
      </c>
      <c r="E15" s="19" t="n">
        <v>2020074</v>
      </c>
      <c r="F15" s="20" t="n">
        <f aca="false">E15/B15</f>
        <v>1.09960295989209</v>
      </c>
      <c r="G15" s="19" t="n">
        <f aca="false">SUM(E6:E15)-SUM(B6:B15)</f>
        <v>4696147</v>
      </c>
    </row>
    <row r="16" customFormat="false" ht="15" hidden="false" customHeight="false" outlineLevel="0" collapsed="false">
      <c r="A16" s="18" t="s">
        <v>86</v>
      </c>
      <c r="B16" s="19" t="n">
        <v>1811800</v>
      </c>
      <c r="C16" s="19" t="n">
        <v>1819437</v>
      </c>
      <c r="D16" s="19" t="n">
        <f aca="false">B16-C16</f>
        <v>-7637</v>
      </c>
      <c r="E16" s="19" t="n">
        <v>2333100</v>
      </c>
      <c r="F16" s="20" t="n">
        <f aca="false">E16/B16</f>
        <v>1.28772491444972</v>
      </c>
      <c r="G16" s="19" t="n">
        <f aca="false">SUM(E6:E16)-SUM(B6:B16)</f>
        <v>5217447</v>
      </c>
    </row>
    <row r="17" customFormat="false" ht="15" hidden="false" customHeight="false" outlineLevel="0" collapsed="false">
      <c r="A17" s="18" t="s">
        <v>87</v>
      </c>
      <c r="B17" s="19" t="n">
        <v>1981459</v>
      </c>
      <c r="C17" s="19" t="n">
        <v>1906728</v>
      </c>
      <c r="D17" s="19" t="n">
        <f aca="false">B17-C17</f>
        <v>74731</v>
      </c>
      <c r="E17" s="19" t="n">
        <v>2548873</v>
      </c>
      <c r="F17" s="20" t="n">
        <f aca="false">E17/B17</f>
        <v>1.28636171629087</v>
      </c>
      <c r="G17" s="19" t="n">
        <f aca="false">SUM(E6:E17)-SUM(B6:B17)</f>
        <v>5784861</v>
      </c>
    </row>
    <row r="18" customFormat="false" ht="15" hidden="false" customHeight="false" outlineLevel="0" collapsed="false">
      <c r="A18" s="21" t="s">
        <v>88</v>
      </c>
      <c r="B18" s="22" t="n">
        <f aca="false">SUM(B6:B17)</f>
        <v>19097250</v>
      </c>
      <c r="C18" s="22" t="n">
        <f aca="false">SUM(C6:C17)</f>
        <v>17890162</v>
      </c>
      <c r="D18" s="22" t="n">
        <f aca="false">B18-C18</f>
        <v>1207088</v>
      </c>
      <c r="E18" s="22" t="n">
        <f aca="false">SUM(E6:E17)</f>
        <v>24882111</v>
      </c>
      <c r="F18" s="23" t="n">
        <f aca="false">E18/B18</f>
        <v>1.30291591721321</v>
      </c>
      <c r="G18" s="22" t="n">
        <f aca="false">G17</f>
        <v>5784861</v>
      </c>
    </row>
    <row r="20" customFormat="false" ht="15" hidden="false" customHeight="false" outlineLevel="0" collapsed="false">
      <c r="A20" s="1" t="s">
        <v>89</v>
      </c>
    </row>
    <row r="21" customFormat="false" ht="15" hidden="false" customHeight="false" outlineLevel="0" collapsed="false">
      <c r="A21" s="24" t="s">
        <v>90</v>
      </c>
      <c r="B21" s="24"/>
      <c r="C21" s="24"/>
      <c r="D21" s="24"/>
      <c r="E21" s="24"/>
      <c r="F21" s="25" t="n">
        <f aca="false">C18/B18</f>
        <v>0.936792574847164</v>
      </c>
    </row>
    <row r="22" customFormat="false" ht="15" hidden="false" customHeight="false" outlineLevel="0" collapsed="false">
      <c r="A22" s="24" t="s">
        <v>91</v>
      </c>
      <c r="B22" s="24"/>
      <c r="C22" s="24"/>
      <c r="D22" s="24"/>
      <c r="E22" s="24"/>
      <c r="F22" s="26" t="n">
        <f aca="false">D18/B18</f>
        <v>0.0632074251528361</v>
      </c>
    </row>
    <row r="23" customFormat="false" ht="15" hidden="false" customHeight="false" outlineLevel="0" collapsed="false">
      <c r="A23" s="24" t="s">
        <v>92</v>
      </c>
      <c r="B23" s="24"/>
      <c r="C23" s="24"/>
      <c r="D23" s="24"/>
      <c r="E23" s="24"/>
      <c r="F23" s="27" t="n">
        <f aca="false">E18/B18</f>
        <v>1.30291591721321</v>
      </c>
    </row>
    <row r="24" customFormat="false" ht="15" hidden="false" customHeight="false" outlineLevel="0" collapsed="false">
      <c r="A24" s="24" t="s">
        <v>93</v>
      </c>
      <c r="B24" s="24"/>
      <c r="C24" s="24"/>
      <c r="D24" s="24"/>
      <c r="E24" s="24"/>
      <c r="F24" s="28" t="n">
        <f aca="false">G18</f>
        <v>5784861</v>
      </c>
    </row>
    <row r="26" customFormat="false" ht="15" hidden="false" customHeight="false" outlineLevel="0" collapsed="false">
      <c r="A26" s="14" t="s">
        <v>94</v>
      </c>
      <c r="B26" s="14"/>
      <c r="C26" s="14"/>
      <c r="D26" s="14"/>
      <c r="E26" s="14"/>
      <c r="F26" s="14"/>
      <c r="G26" s="14"/>
    </row>
  </sheetData>
  <mergeCells count="5">
    <mergeCell ref="A21:E21"/>
    <mergeCell ref="A22:E22"/>
    <mergeCell ref="A23:E23"/>
    <mergeCell ref="A24:E24"/>
    <mergeCell ref="A26:G26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4" min="3" style="0" width="14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12"/>
  </cols>
  <sheetData>
    <row r="1" customFormat="false" ht="13.5" hidden="false" customHeight="true" outlineLevel="0" collapsed="false">
      <c r="A1" s="1" t="s">
        <v>95</v>
      </c>
    </row>
    <row r="2" customFormat="false" ht="24" hidden="false" customHeight="true" outlineLevel="0" collapsed="false">
      <c r="A2" s="2" t="s">
        <v>96</v>
      </c>
    </row>
    <row r="3" customFormat="false" ht="15" hidden="false" customHeight="false" outlineLevel="0" collapsed="false">
      <c r="A3" s="3" t="s">
        <v>97</v>
      </c>
    </row>
    <row r="5" customFormat="false" ht="18" hidden="false" customHeight="true" outlineLevel="0" collapsed="false">
      <c r="A5" s="16" t="s">
        <v>69</v>
      </c>
      <c r="B5" s="17" t="s">
        <v>98</v>
      </c>
      <c r="C5" s="17" t="s">
        <v>99</v>
      </c>
      <c r="D5" s="17" t="s">
        <v>100</v>
      </c>
      <c r="E5" s="17" t="s">
        <v>50</v>
      </c>
      <c r="F5" s="17" t="s">
        <v>101</v>
      </c>
      <c r="G5" s="17" t="s">
        <v>102</v>
      </c>
    </row>
    <row r="6" customFormat="false" ht="15" hidden="false" customHeight="false" outlineLevel="0" collapsed="false">
      <c r="A6" s="18" t="s">
        <v>76</v>
      </c>
      <c r="B6" s="19" t="n">
        <v>1206708</v>
      </c>
      <c r="C6" s="29" t="n">
        <v>37031</v>
      </c>
      <c r="D6" s="19" t="n">
        <v>0</v>
      </c>
      <c r="E6" s="19" t="n">
        <f aca="false">B6+C6+D6</f>
        <v>1243739</v>
      </c>
      <c r="F6" s="30" t="n">
        <f aca="false">C6/E6</f>
        <v>0.0297739316689434</v>
      </c>
      <c r="G6" s="20" t="n">
        <f aca="false">D6/E6</f>
        <v>0</v>
      </c>
    </row>
    <row r="7" customFormat="false" ht="15" hidden="false" customHeight="false" outlineLevel="0" collapsed="false">
      <c r="A7" s="18" t="s">
        <v>77</v>
      </c>
      <c r="B7" s="19" t="n">
        <v>1357768</v>
      </c>
      <c r="C7" s="29" t="n">
        <v>44410</v>
      </c>
      <c r="D7" s="19" t="n">
        <v>0</v>
      </c>
      <c r="E7" s="19" t="n">
        <f aca="false">B7+C7+D7</f>
        <v>1402178</v>
      </c>
      <c r="F7" s="30" t="n">
        <f aca="false">C7/E7</f>
        <v>0.0316721557462747</v>
      </c>
      <c r="G7" s="20" t="n">
        <f aca="false">D7/E7</f>
        <v>0</v>
      </c>
    </row>
    <row r="8" customFormat="false" ht="15" hidden="false" customHeight="false" outlineLevel="0" collapsed="false">
      <c r="A8" s="18" t="s">
        <v>78</v>
      </c>
      <c r="B8" s="19" t="n">
        <v>1328287</v>
      </c>
      <c r="C8" s="29" t="n">
        <v>39464</v>
      </c>
      <c r="D8" s="19" t="n">
        <v>0</v>
      </c>
      <c r="E8" s="19" t="n">
        <f aca="false">B8+C8+D8</f>
        <v>1367751</v>
      </c>
      <c r="F8" s="30" t="n">
        <f aca="false">C8/E8</f>
        <v>0.0288532050058819</v>
      </c>
      <c r="G8" s="20" t="n">
        <f aca="false">D8/E8</f>
        <v>0</v>
      </c>
    </row>
    <row r="9" customFormat="false" ht="15" hidden="false" customHeight="false" outlineLevel="0" collapsed="false">
      <c r="A9" s="18" t="s">
        <v>79</v>
      </c>
      <c r="B9" s="19" t="n">
        <v>1295542</v>
      </c>
      <c r="C9" s="29" t="n">
        <v>36301</v>
      </c>
      <c r="D9" s="19" t="n">
        <v>0</v>
      </c>
      <c r="E9" s="19" t="n">
        <f aca="false">B9+C9+D9</f>
        <v>1331843</v>
      </c>
      <c r="F9" s="30" t="n">
        <f aca="false">C9/E9</f>
        <v>0.0272562156350261</v>
      </c>
      <c r="G9" s="20" t="n">
        <f aca="false">D9/E9</f>
        <v>0</v>
      </c>
    </row>
    <row r="10" customFormat="false" ht="15" hidden="false" customHeight="false" outlineLevel="0" collapsed="false">
      <c r="A10" s="18" t="s">
        <v>80</v>
      </c>
      <c r="B10" s="19" t="n">
        <v>1487984</v>
      </c>
      <c r="C10" s="29" t="n">
        <v>59940</v>
      </c>
      <c r="D10" s="19" t="n">
        <v>0</v>
      </c>
      <c r="E10" s="19" t="n">
        <f aca="false">B10+C10+D10</f>
        <v>1547924</v>
      </c>
      <c r="F10" s="30" t="n">
        <f aca="false">C10/E10</f>
        <v>0.0387228313534773</v>
      </c>
      <c r="G10" s="20" t="n">
        <f aca="false">D10/E10</f>
        <v>0</v>
      </c>
    </row>
    <row r="11" customFormat="false" ht="15" hidden="false" customHeight="false" outlineLevel="0" collapsed="false">
      <c r="A11" s="18" t="s">
        <v>81</v>
      </c>
      <c r="B11" s="19" t="n">
        <v>1546023</v>
      </c>
      <c r="C11" s="29" t="n">
        <v>58677</v>
      </c>
      <c r="D11" s="19" t="n">
        <v>0</v>
      </c>
      <c r="E11" s="19" t="n">
        <f aca="false">B11+C11+D11</f>
        <v>1604700</v>
      </c>
      <c r="F11" s="30" t="n">
        <f aca="false">C11/E11</f>
        <v>0.0365657132174238</v>
      </c>
      <c r="G11" s="20" t="n">
        <f aca="false">D11/E11</f>
        <v>0</v>
      </c>
    </row>
    <row r="12" customFormat="false" ht="15" hidden="false" customHeight="false" outlineLevel="0" collapsed="false">
      <c r="A12" s="18" t="s">
        <v>82</v>
      </c>
      <c r="B12" s="19" t="n">
        <v>1628747</v>
      </c>
      <c r="C12" s="29" t="n">
        <v>45701</v>
      </c>
      <c r="D12" s="19" t="n">
        <v>0</v>
      </c>
      <c r="E12" s="19" t="n">
        <f aca="false">B12+C12+D12</f>
        <v>1674448</v>
      </c>
      <c r="F12" s="30" t="n">
        <f aca="false">C12/E12</f>
        <v>0.0272931736309518</v>
      </c>
      <c r="G12" s="20" t="n">
        <f aca="false">D12/E12</f>
        <v>0</v>
      </c>
    </row>
    <row r="13" customFormat="false" ht="15" hidden="false" customHeight="false" outlineLevel="0" collapsed="false">
      <c r="A13" s="18" t="s">
        <v>83</v>
      </c>
      <c r="B13" s="19" t="n">
        <v>1630266</v>
      </c>
      <c r="C13" s="29" t="n">
        <v>51847</v>
      </c>
      <c r="D13" s="19" t="n">
        <v>0</v>
      </c>
      <c r="E13" s="19" t="n">
        <f aca="false">B13+C13+D13</f>
        <v>1682113</v>
      </c>
      <c r="F13" s="30" t="n">
        <f aca="false">C13/E13</f>
        <v>0.0308225428374907</v>
      </c>
      <c r="G13" s="20" t="n">
        <f aca="false">D13/E13</f>
        <v>0</v>
      </c>
    </row>
    <row r="14" customFormat="false" ht="15" hidden="false" customHeight="false" outlineLevel="0" collapsed="false">
      <c r="A14" s="18" t="s">
        <v>84</v>
      </c>
      <c r="B14" s="19" t="n">
        <v>1565357</v>
      </c>
      <c r="C14" s="29" t="n">
        <v>46845</v>
      </c>
      <c r="D14" s="19" t="n">
        <v>0</v>
      </c>
      <c r="E14" s="19" t="n">
        <f aca="false">B14+C14+D14</f>
        <v>1612202</v>
      </c>
      <c r="F14" s="30" t="n">
        <f aca="false">C14/E14</f>
        <v>0.0290565326181211</v>
      </c>
      <c r="G14" s="20" t="n">
        <f aca="false">D14/E14</f>
        <v>0</v>
      </c>
    </row>
    <row r="15" customFormat="false" ht="15" hidden="false" customHeight="false" outlineLevel="0" collapsed="false">
      <c r="A15" s="18" t="s">
        <v>85</v>
      </c>
      <c r="B15" s="19" t="n">
        <v>1781470</v>
      </c>
      <c r="C15" s="29" t="n">
        <v>55624</v>
      </c>
      <c r="D15" s="19" t="n">
        <v>0</v>
      </c>
      <c r="E15" s="19" t="n">
        <f aca="false">B15+C15+D15</f>
        <v>1837094</v>
      </c>
      <c r="F15" s="30" t="n">
        <f aca="false">C15/E15</f>
        <v>0.0302782546783126</v>
      </c>
      <c r="G15" s="20" t="n">
        <f aca="false">D15/E15</f>
        <v>0</v>
      </c>
    </row>
    <row r="16" customFormat="false" ht="15" hidden="false" customHeight="false" outlineLevel="0" collapsed="false">
      <c r="A16" s="18" t="s">
        <v>86</v>
      </c>
      <c r="B16" s="19" t="n">
        <v>1755947</v>
      </c>
      <c r="C16" s="29" t="n">
        <v>54242</v>
      </c>
      <c r="D16" s="19" t="n">
        <v>1611</v>
      </c>
      <c r="E16" s="19" t="n">
        <f aca="false">B16+C16+D16</f>
        <v>1811800</v>
      </c>
      <c r="F16" s="30" t="n">
        <f aca="false">C16/E16</f>
        <v>0.0299381830224087</v>
      </c>
      <c r="G16" s="20" t="n">
        <f aca="false">D16/E16</f>
        <v>0.000889170990175516</v>
      </c>
    </row>
    <row r="17" customFormat="false" ht="15" hidden="false" customHeight="false" outlineLevel="0" collapsed="false">
      <c r="A17" s="18" t="s">
        <v>87</v>
      </c>
      <c r="B17" s="19" t="n">
        <v>1839407</v>
      </c>
      <c r="C17" s="29" t="n">
        <v>63685</v>
      </c>
      <c r="D17" s="19" t="n">
        <v>78367</v>
      </c>
      <c r="E17" s="19" t="n">
        <f aca="false">B17+C17+D17</f>
        <v>1981459</v>
      </c>
      <c r="F17" s="30" t="n">
        <f aca="false">C17/E17</f>
        <v>0.0321404581169734</v>
      </c>
      <c r="G17" s="20" t="n">
        <f aca="false">D17/E17</f>
        <v>0.0395501496624457</v>
      </c>
    </row>
    <row r="18" customFormat="false" ht="15" hidden="false" customHeight="false" outlineLevel="0" collapsed="false">
      <c r="A18" s="21" t="s">
        <v>88</v>
      </c>
      <c r="B18" s="22" t="n">
        <f aca="false">SUM(B6:B17)</f>
        <v>18423506</v>
      </c>
      <c r="C18" s="22" t="n">
        <f aca="false">SUM(C6:C17)</f>
        <v>593767</v>
      </c>
      <c r="D18" s="22" t="n">
        <f aca="false">SUM(D6:D17)</f>
        <v>79978</v>
      </c>
      <c r="E18" s="22" t="n">
        <f aca="false">B18+C18+D18</f>
        <v>19097251</v>
      </c>
      <c r="F18" s="31" t="n">
        <f aca="false">C18/E18</f>
        <v>0.0310917524202829</v>
      </c>
      <c r="G18" s="23" t="n">
        <f aca="false">D18/E18</f>
        <v>0.0041879325982572</v>
      </c>
    </row>
    <row r="20" customFormat="false" ht="15" hidden="false" customHeight="false" outlineLevel="0" collapsed="false">
      <c r="A20" s="14" t="s">
        <v>103</v>
      </c>
      <c r="B20" s="14"/>
      <c r="C20" s="14"/>
      <c r="D20" s="14"/>
      <c r="E20" s="14"/>
      <c r="F20" s="14"/>
      <c r="G20" s="14"/>
    </row>
  </sheetData>
  <mergeCells count="1">
    <mergeCell ref="A20:G20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3" min="2" style="0" width="16"/>
    <col collapsed="false" customWidth="true" hidden="false" outlineLevel="0" max="4" min="4" style="0" width="12"/>
    <col collapsed="false" customWidth="true" hidden="false" outlineLevel="0" max="5" min="5" style="0" width="3"/>
    <col collapsed="false" customWidth="true" hidden="false" outlineLevel="0" max="6" min="6" style="0" width="12"/>
    <col collapsed="false" customWidth="true" hidden="false" outlineLevel="0" max="7" min="7" style="0" width="16"/>
  </cols>
  <sheetData>
    <row r="1" customFormat="false" ht="13.5" hidden="false" customHeight="true" outlineLevel="0" collapsed="false">
      <c r="A1" s="1" t="s">
        <v>104</v>
      </c>
    </row>
    <row r="2" customFormat="false" ht="24" hidden="false" customHeight="true" outlineLevel="0" collapsed="false">
      <c r="A2" s="2" t="s">
        <v>105</v>
      </c>
    </row>
    <row r="3" customFormat="false" ht="15" hidden="false" customHeight="false" outlineLevel="0" collapsed="false">
      <c r="A3" s="3" t="s">
        <v>106</v>
      </c>
    </row>
    <row r="5" customFormat="false" ht="15" hidden="false" customHeight="false" outlineLevel="0" collapsed="false">
      <c r="A5" s="15" t="s">
        <v>38</v>
      </c>
      <c r="F5" s="15" t="s">
        <v>107</v>
      </c>
    </row>
    <row r="6" customFormat="false" ht="18" hidden="false" customHeight="true" outlineLevel="0" collapsed="false">
      <c r="A6" s="16" t="s">
        <v>39</v>
      </c>
      <c r="B6" s="17" t="s">
        <v>108</v>
      </c>
      <c r="C6" s="17" t="s">
        <v>109</v>
      </c>
      <c r="D6" s="17" t="s">
        <v>110</v>
      </c>
      <c r="F6" s="16" t="s">
        <v>69</v>
      </c>
      <c r="G6" s="17" t="s">
        <v>111</v>
      </c>
    </row>
    <row r="7" customFormat="false" ht="15" hidden="false" customHeight="false" outlineLevel="0" collapsed="false">
      <c r="A7" s="18" t="s">
        <v>48</v>
      </c>
      <c r="B7" s="19" t="n">
        <v>1142.6</v>
      </c>
      <c r="C7" s="19" t="n">
        <v>1363.23</v>
      </c>
      <c r="D7" s="32" t="n">
        <f aca="false">C7/B7-1</f>
        <v>0.193094696306669</v>
      </c>
      <c r="F7" s="18" t="s">
        <v>76</v>
      </c>
      <c r="G7" s="19" t="n">
        <v>1224.61</v>
      </c>
    </row>
    <row r="8" customFormat="false" ht="15" hidden="false" customHeight="false" outlineLevel="0" collapsed="false">
      <c r="A8" s="18" t="s">
        <v>46</v>
      </c>
      <c r="B8" s="19" t="n">
        <v>1194.26</v>
      </c>
      <c r="C8" s="19" t="n">
        <v>1350.97</v>
      </c>
      <c r="D8" s="32" t="n">
        <f aca="false">C8/B8-1</f>
        <v>0.131219332473666</v>
      </c>
      <c r="F8" s="18" t="s">
        <v>77</v>
      </c>
      <c r="G8" s="19" t="n">
        <v>1233.35</v>
      </c>
    </row>
    <row r="9" customFormat="false" ht="15" hidden="false" customHeight="false" outlineLevel="0" collapsed="false">
      <c r="A9" s="18" t="s">
        <v>44</v>
      </c>
      <c r="B9" s="19" t="n">
        <v>1140.83</v>
      </c>
      <c r="C9" s="19" t="n">
        <v>1372.36</v>
      </c>
      <c r="D9" s="32" t="n">
        <f aca="false">C9/B9-1</f>
        <v>0.202948730310388</v>
      </c>
      <c r="F9" s="18" t="s">
        <v>78</v>
      </c>
      <c r="G9" s="19" t="n">
        <v>1251.29</v>
      </c>
    </row>
    <row r="10" customFormat="false" ht="15" hidden="false" customHeight="false" outlineLevel="0" collapsed="false">
      <c r="F10" s="18" t="s">
        <v>79</v>
      </c>
      <c r="G10" s="19" t="n">
        <v>1250.78</v>
      </c>
    </row>
    <row r="11" customFormat="false" ht="15" hidden="false" customHeight="false" outlineLevel="0" collapsed="false">
      <c r="F11" s="18" t="s">
        <v>80</v>
      </c>
      <c r="G11" s="19" t="n">
        <v>1263.82</v>
      </c>
    </row>
    <row r="12" customFormat="false" ht="15" hidden="false" customHeight="false" outlineLevel="0" collapsed="false">
      <c r="A12" s="15" t="s">
        <v>37</v>
      </c>
      <c r="F12" s="18" t="s">
        <v>81</v>
      </c>
      <c r="G12" s="19" t="n">
        <v>1273.86</v>
      </c>
    </row>
    <row r="13" customFormat="false" ht="18" hidden="false" customHeight="true" outlineLevel="0" collapsed="false">
      <c r="A13" s="16" t="s">
        <v>112</v>
      </c>
      <c r="B13" s="17" t="s">
        <v>108</v>
      </c>
      <c r="C13" s="17" t="s">
        <v>109</v>
      </c>
      <c r="D13" s="17" t="s">
        <v>110</v>
      </c>
      <c r="F13" s="18" t="s">
        <v>82</v>
      </c>
      <c r="G13" s="19" t="n">
        <v>1296.92</v>
      </c>
    </row>
    <row r="14" customFormat="false" ht="15" hidden="false" customHeight="false" outlineLevel="0" collapsed="false">
      <c r="A14" s="18" t="s">
        <v>43</v>
      </c>
      <c r="B14" s="19" t="n">
        <v>1170.04</v>
      </c>
      <c r="C14" s="19" t="n">
        <v>1388.95</v>
      </c>
      <c r="D14" s="32" t="n">
        <f aca="false">C14/B14-1</f>
        <v>0.187096167652388</v>
      </c>
      <c r="F14" s="18" t="s">
        <v>83</v>
      </c>
      <c r="G14" s="19" t="n">
        <v>1311.15</v>
      </c>
    </row>
    <row r="15" customFormat="false" ht="15" hidden="false" customHeight="false" outlineLevel="0" collapsed="false">
      <c r="A15" s="18" t="s">
        <v>53</v>
      </c>
      <c r="B15" s="19" t="n">
        <v>1275.91</v>
      </c>
      <c r="C15" s="19" t="n">
        <v>1434.67</v>
      </c>
      <c r="D15" s="32" t="n">
        <f aca="false">C15/B15-1</f>
        <v>0.124428839024696</v>
      </c>
      <c r="F15" s="18" t="s">
        <v>84</v>
      </c>
      <c r="G15" s="19" t="n">
        <v>1329.44</v>
      </c>
    </row>
    <row r="16" customFormat="false" ht="15" hidden="false" customHeight="false" outlineLevel="0" collapsed="false">
      <c r="A16" s="18" t="s">
        <v>49</v>
      </c>
      <c r="B16" s="19" t="n">
        <v>1088.91</v>
      </c>
      <c r="C16" s="19" t="n">
        <v>1380.83</v>
      </c>
      <c r="D16" s="32" t="n">
        <f aca="false">C16/B16-1</f>
        <v>0.268084598359827</v>
      </c>
      <c r="F16" s="18" t="s">
        <v>85</v>
      </c>
      <c r="G16" s="19" t="n">
        <v>1344.09</v>
      </c>
    </row>
    <row r="17" customFormat="false" ht="15" hidden="false" customHeight="false" outlineLevel="0" collapsed="false">
      <c r="A17" s="18" t="s">
        <v>45</v>
      </c>
      <c r="B17" s="19" t="n">
        <v>1129.67</v>
      </c>
      <c r="C17" s="19" t="n">
        <v>1340.57</v>
      </c>
      <c r="D17" s="32" t="n">
        <f aca="false">C17/B17-1</f>
        <v>0.186691688723255</v>
      </c>
      <c r="F17" s="18" t="s">
        <v>86</v>
      </c>
      <c r="G17" s="19" t="n">
        <v>1351.74</v>
      </c>
    </row>
    <row r="18" customFormat="false" ht="15" hidden="false" customHeight="false" outlineLevel="0" collapsed="false">
      <c r="A18" s="18" t="s">
        <v>51</v>
      </c>
      <c r="B18" s="19" t="n">
        <v>1213.1</v>
      </c>
      <c r="C18" s="19" t="n">
        <v>1337.75</v>
      </c>
      <c r="D18" s="32" t="n">
        <f aca="false">C18/B18-1</f>
        <v>0.102753276729041</v>
      </c>
      <c r="F18" s="18" t="s">
        <v>87</v>
      </c>
      <c r="G18" s="19" t="n">
        <v>1367.81</v>
      </c>
    </row>
    <row r="19" customFormat="false" ht="15" hidden="false" customHeight="false" outlineLevel="0" collapsed="false">
      <c r="A19" s="18" t="s">
        <v>47</v>
      </c>
      <c r="B19" s="19" t="n">
        <v>1127.87</v>
      </c>
      <c r="C19" s="19" t="n">
        <v>1323.77</v>
      </c>
      <c r="D19" s="32" t="n">
        <f aca="false">C19/B19-1</f>
        <v>0.173690230257033</v>
      </c>
    </row>
    <row r="20" customFormat="false" ht="15" hidden="false" customHeight="false" outlineLevel="0" collapsed="false">
      <c r="A20" s="18" t="s">
        <v>52</v>
      </c>
      <c r="B20" s="19" t="n">
        <v>1113.68</v>
      </c>
      <c r="C20" s="19" t="n">
        <v>1253.27</v>
      </c>
      <c r="D20" s="32" t="n">
        <f aca="false">C20/B20-1</f>
        <v>0.125341211119891</v>
      </c>
    </row>
    <row r="22" customFormat="false" ht="15" hidden="false" customHeight="false" outlineLevel="0" collapsed="false">
      <c r="A22" s="14" t="s">
        <v>113</v>
      </c>
      <c r="B22" s="14"/>
      <c r="C22" s="14"/>
      <c r="D22" s="14"/>
      <c r="E22" s="14"/>
      <c r="F22" s="14"/>
      <c r="G22" s="14"/>
    </row>
  </sheetData>
  <mergeCells count="1">
    <mergeCell ref="A22:G22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5" min="2" style="0" width="16"/>
    <col collapsed="false" customWidth="true" hidden="false" outlineLevel="0" max="6" min="6" style="0" width="3"/>
    <col collapsed="false" customWidth="true" hidden="false" outlineLevel="0" max="7" min="7" style="0" width="12"/>
    <col collapsed="false" customWidth="true" hidden="false" outlineLevel="0" max="8" min="8" style="0" width="16"/>
  </cols>
  <sheetData>
    <row r="1" customFormat="false" ht="13.5" hidden="false" customHeight="true" outlineLevel="0" collapsed="false">
      <c r="A1" s="1" t="s">
        <v>114</v>
      </c>
    </row>
    <row r="2" customFormat="false" ht="24" hidden="false" customHeight="true" outlineLevel="0" collapsed="false">
      <c r="A2" s="2" t="s">
        <v>115</v>
      </c>
    </row>
    <row r="3" customFormat="false" ht="15" hidden="false" customHeight="false" outlineLevel="0" collapsed="false">
      <c r="A3" s="3" t="s">
        <v>116</v>
      </c>
    </row>
    <row r="5" customFormat="false" ht="15" hidden="false" customHeight="false" outlineLevel="0" collapsed="false">
      <c r="A5" s="15" t="s">
        <v>117</v>
      </c>
      <c r="G5" s="15" t="s">
        <v>118</v>
      </c>
    </row>
    <row r="6" customFormat="false" ht="18" hidden="false" customHeight="true" outlineLevel="0" collapsed="false">
      <c r="A6" s="16" t="s">
        <v>39</v>
      </c>
      <c r="B6" s="17" t="s">
        <v>119</v>
      </c>
      <c r="C6" s="17" t="s">
        <v>120</v>
      </c>
      <c r="D6" s="17" t="s">
        <v>121</v>
      </c>
      <c r="E6" s="17" t="s">
        <v>122</v>
      </c>
      <c r="G6" s="16" t="s">
        <v>69</v>
      </c>
      <c r="H6" s="17" t="s">
        <v>123</v>
      </c>
    </row>
    <row r="7" customFormat="false" ht="15" hidden="false" customHeight="false" outlineLevel="0" collapsed="false">
      <c r="A7" s="18" t="s">
        <v>48</v>
      </c>
      <c r="B7" s="19" t="n">
        <v>1363.23</v>
      </c>
      <c r="C7" s="19" t="n">
        <f aca="false">B7*12</f>
        <v>16358.76</v>
      </c>
      <c r="D7" s="30" t="n">
        <v>0.09</v>
      </c>
      <c r="E7" s="33" t="n">
        <f aca="false">C7/D7</f>
        <v>181764</v>
      </c>
      <c r="G7" s="18" t="s">
        <v>76</v>
      </c>
      <c r="H7" s="19" t="n">
        <v>131799</v>
      </c>
    </row>
    <row r="8" customFormat="false" ht="15" hidden="false" customHeight="false" outlineLevel="0" collapsed="false">
      <c r="A8" s="18" t="s">
        <v>44</v>
      </c>
      <c r="B8" s="19" t="n">
        <v>1372.36</v>
      </c>
      <c r="C8" s="19" t="n">
        <f aca="false">B8*12</f>
        <v>16468.32</v>
      </c>
      <c r="D8" s="30" t="n">
        <v>0.1</v>
      </c>
      <c r="E8" s="33" t="n">
        <f aca="false">C8/D8</f>
        <v>164683.2</v>
      </c>
      <c r="G8" s="18" t="s">
        <v>77</v>
      </c>
      <c r="H8" s="19" t="n">
        <v>184386</v>
      </c>
    </row>
    <row r="9" customFormat="false" ht="15" hidden="false" customHeight="false" outlineLevel="0" collapsed="false">
      <c r="A9" s="18" t="s">
        <v>46</v>
      </c>
      <c r="B9" s="19" t="n">
        <v>1350.97</v>
      </c>
      <c r="C9" s="19" t="n">
        <f aca="false">B9*12</f>
        <v>16211.64</v>
      </c>
      <c r="D9" s="30" t="n">
        <v>0.14</v>
      </c>
      <c r="E9" s="33" t="n">
        <f aca="false">C9/D9</f>
        <v>115797.428571429</v>
      </c>
      <c r="G9" s="18" t="s">
        <v>78</v>
      </c>
      <c r="H9" s="19" t="n">
        <v>131663</v>
      </c>
    </row>
    <row r="10" customFormat="false" ht="15" hidden="false" customHeight="false" outlineLevel="0" collapsed="false">
      <c r="G10" s="18" t="s">
        <v>79</v>
      </c>
      <c r="H10" s="19" t="n">
        <v>176538</v>
      </c>
    </row>
    <row r="11" customFormat="false" ht="15" hidden="false" customHeight="false" outlineLevel="0" collapsed="false">
      <c r="A11" s="34" t="s">
        <v>124</v>
      </c>
      <c r="B11" s="34"/>
      <c r="C11" s="34"/>
      <c r="D11" s="34"/>
      <c r="E11" s="34"/>
      <c r="F11" s="34"/>
      <c r="G11" s="34"/>
      <c r="H11" s="34"/>
    </row>
    <row r="12" customFormat="false" ht="15" hidden="false" customHeight="false" outlineLevel="0" collapsed="false">
      <c r="G12" s="18" t="s">
        <v>81</v>
      </c>
      <c r="H12" s="19" t="n">
        <v>153571</v>
      </c>
    </row>
    <row r="13" customFormat="false" ht="15" hidden="false" customHeight="false" outlineLevel="0" collapsed="false">
      <c r="G13" s="18" t="s">
        <v>82</v>
      </c>
      <c r="H13" s="19" t="n">
        <v>133465</v>
      </c>
    </row>
    <row r="14" customFormat="false" ht="15" hidden="false" customHeight="false" outlineLevel="0" collapsed="false">
      <c r="G14" s="18" t="s">
        <v>83</v>
      </c>
      <c r="H14" s="19" t="n">
        <v>119415</v>
      </c>
    </row>
    <row r="15" customFormat="false" ht="15" hidden="false" customHeight="false" outlineLevel="0" collapsed="false">
      <c r="G15" s="18" t="s">
        <v>84</v>
      </c>
      <c r="H15" s="19" t="n">
        <v>85084</v>
      </c>
    </row>
    <row r="16" customFormat="false" ht="15" hidden="false" customHeight="false" outlineLevel="0" collapsed="false">
      <c r="G16" s="18" t="s">
        <v>85</v>
      </c>
      <c r="H16" s="19" t="n">
        <v>210854</v>
      </c>
    </row>
    <row r="17" customFormat="false" ht="15" hidden="false" customHeight="false" outlineLevel="0" collapsed="false">
      <c r="G17" s="18" t="s">
        <v>86</v>
      </c>
      <c r="H17" s="19" t="n">
        <v>80060</v>
      </c>
    </row>
    <row r="18" customFormat="false" ht="15" hidden="false" customHeight="false" outlineLevel="0" collapsed="false">
      <c r="G18" s="18" t="s">
        <v>87</v>
      </c>
      <c r="H18" s="19" t="n">
        <v>153007</v>
      </c>
    </row>
    <row r="19" customFormat="false" ht="15" hidden="false" customHeight="false" outlineLevel="0" collapsed="false">
      <c r="G19" s="21" t="s">
        <v>125</v>
      </c>
      <c r="H19" s="35" t="n">
        <f aca="false">AVERAGE(H7:H18)</f>
        <v>141803.818181818</v>
      </c>
    </row>
  </sheetData>
  <mergeCells count="1">
    <mergeCell ref="A11:H11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7" min="2" style="0" width="15"/>
  </cols>
  <sheetData>
    <row r="1" customFormat="false" ht="13.5" hidden="false" customHeight="true" outlineLevel="0" collapsed="false">
      <c r="A1" s="1" t="s">
        <v>126</v>
      </c>
    </row>
    <row r="2" customFormat="false" ht="24" hidden="false" customHeight="true" outlineLevel="0" collapsed="false">
      <c r="A2" s="2" t="s">
        <v>127</v>
      </c>
    </row>
    <row r="3" customFormat="false" ht="15" hidden="false" customHeight="false" outlineLevel="0" collapsed="false">
      <c r="A3" s="3" t="s">
        <v>128</v>
      </c>
    </row>
    <row r="5" customFormat="false" ht="18" hidden="false" customHeight="true" outlineLevel="0" collapsed="false">
      <c r="A5" s="16" t="s">
        <v>69</v>
      </c>
      <c r="B5" s="17" t="s">
        <v>129</v>
      </c>
      <c r="C5" s="17" t="s">
        <v>130</v>
      </c>
      <c r="D5" s="17" t="s">
        <v>131</v>
      </c>
      <c r="E5" s="17" t="s">
        <v>132</v>
      </c>
      <c r="F5" s="17" t="s">
        <v>133</v>
      </c>
      <c r="G5" s="17" t="s">
        <v>134</v>
      </c>
    </row>
    <row r="6" customFormat="false" ht="15" hidden="false" customHeight="false" outlineLevel="0" collapsed="false">
      <c r="A6" s="18" t="s">
        <v>76</v>
      </c>
      <c r="B6" s="36" t="n">
        <v>49820</v>
      </c>
      <c r="C6" s="36" t="n">
        <v>5967</v>
      </c>
      <c r="D6" s="36" t="n">
        <v>14037</v>
      </c>
      <c r="E6" s="29" t="n">
        <v>-2123</v>
      </c>
      <c r="F6" s="29" t="n">
        <v>-11033</v>
      </c>
      <c r="G6" s="37" t="n">
        <f aca="false">SUM(B6:F6)</f>
        <v>56668</v>
      </c>
    </row>
    <row r="7" customFormat="false" ht="15" hidden="false" customHeight="false" outlineLevel="0" collapsed="false">
      <c r="A7" s="18" t="s">
        <v>77</v>
      </c>
      <c r="B7" s="36" t="n">
        <v>55110</v>
      </c>
      <c r="C7" s="36" t="n">
        <v>13424</v>
      </c>
      <c r="D7" s="36" t="n">
        <v>15500</v>
      </c>
      <c r="E7" s="29" t="n">
        <v>-8059</v>
      </c>
      <c r="F7" s="29" t="n">
        <v>-6465</v>
      </c>
      <c r="G7" s="37" t="n">
        <f aca="false">SUM(B7:F7)</f>
        <v>69510</v>
      </c>
    </row>
    <row r="8" customFormat="false" ht="15" hidden="false" customHeight="false" outlineLevel="0" collapsed="false">
      <c r="A8" s="18" t="s">
        <v>78</v>
      </c>
      <c r="B8" s="36" t="n">
        <v>56383</v>
      </c>
      <c r="C8" s="36" t="n">
        <v>4119</v>
      </c>
      <c r="D8" s="36" t="n">
        <v>24558</v>
      </c>
      <c r="E8" s="29" t="n">
        <v>-7726</v>
      </c>
      <c r="F8" s="29" t="n">
        <v>-9046</v>
      </c>
      <c r="G8" s="37" t="n">
        <f aca="false">SUM(B8:F8)</f>
        <v>68288</v>
      </c>
    </row>
    <row r="9" customFormat="false" ht="15" hidden="false" customHeight="false" outlineLevel="0" collapsed="false">
      <c r="A9" s="18" t="s">
        <v>79</v>
      </c>
      <c r="B9" s="36" t="n">
        <v>64064</v>
      </c>
      <c r="C9" s="36" t="n">
        <v>5360</v>
      </c>
      <c r="D9" s="36" t="n">
        <v>13601</v>
      </c>
      <c r="E9" s="29" t="n">
        <v>-11967</v>
      </c>
      <c r="F9" s="29" t="n">
        <v>-9025</v>
      </c>
      <c r="G9" s="37" t="n">
        <f aca="false">SUM(B9:F9)</f>
        <v>62033</v>
      </c>
    </row>
    <row r="10" customFormat="false" ht="15" hidden="false" customHeight="false" outlineLevel="0" collapsed="false">
      <c r="A10" s="18" t="s">
        <v>80</v>
      </c>
      <c r="B10" s="36" t="n">
        <v>63579</v>
      </c>
      <c r="C10" s="36" t="n">
        <v>9938</v>
      </c>
      <c r="D10" s="36" t="n">
        <v>24006</v>
      </c>
      <c r="E10" s="29" t="n">
        <v>-9361</v>
      </c>
      <c r="F10" s="29" t="n">
        <v>-15226</v>
      </c>
      <c r="G10" s="37" t="n">
        <f aca="false">SUM(B10:F10)</f>
        <v>72936</v>
      </c>
    </row>
    <row r="11" customFormat="false" ht="15" hidden="false" customHeight="false" outlineLevel="0" collapsed="false">
      <c r="A11" s="18" t="s">
        <v>81</v>
      </c>
      <c r="B11" s="36" t="n">
        <v>67047</v>
      </c>
      <c r="C11" s="36" t="n">
        <v>5387</v>
      </c>
      <c r="D11" s="36" t="n">
        <v>14662</v>
      </c>
      <c r="E11" s="29" t="n">
        <v>-3692</v>
      </c>
      <c r="F11" s="29" t="n">
        <v>-12638</v>
      </c>
      <c r="G11" s="37" t="n">
        <f aca="false">SUM(B11:F11)</f>
        <v>70766</v>
      </c>
    </row>
    <row r="12" customFormat="false" ht="15" hidden="false" customHeight="false" outlineLevel="0" collapsed="false">
      <c r="A12" s="18" t="s">
        <v>82</v>
      </c>
      <c r="B12" s="36" t="n">
        <v>76024</v>
      </c>
      <c r="C12" s="36" t="n">
        <v>10516</v>
      </c>
      <c r="D12" s="36" t="n">
        <v>29882</v>
      </c>
      <c r="E12" s="29" t="n">
        <v>-7294</v>
      </c>
      <c r="F12" s="29" t="n">
        <v>-15584</v>
      </c>
      <c r="G12" s="37" t="n">
        <f aca="false">SUM(B12:F12)</f>
        <v>93544</v>
      </c>
    </row>
    <row r="13" customFormat="false" ht="15" hidden="false" customHeight="false" outlineLevel="0" collapsed="false">
      <c r="A13" s="18" t="s">
        <v>83</v>
      </c>
      <c r="B13" s="36" t="n">
        <v>52141</v>
      </c>
      <c r="C13" s="36" t="n">
        <v>7729</v>
      </c>
      <c r="D13" s="36" t="n">
        <v>26500</v>
      </c>
      <c r="E13" s="29" t="n">
        <v>-10833</v>
      </c>
      <c r="F13" s="29" t="n">
        <v>-16734</v>
      </c>
      <c r="G13" s="37" t="n">
        <f aca="false">SUM(B13:F13)</f>
        <v>58803</v>
      </c>
    </row>
    <row r="14" customFormat="false" ht="15" hidden="false" customHeight="false" outlineLevel="0" collapsed="false">
      <c r="A14" s="18" t="s">
        <v>84</v>
      </c>
      <c r="B14" s="36" t="n">
        <v>65222</v>
      </c>
      <c r="C14" s="36" t="n">
        <v>18261</v>
      </c>
      <c r="D14" s="36" t="n">
        <v>23286</v>
      </c>
      <c r="E14" s="29" t="n">
        <v>-9861</v>
      </c>
      <c r="F14" s="29" t="n">
        <v>-22819</v>
      </c>
      <c r="G14" s="37" t="n">
        <f aca="false">SUM(B14:F14)</f>
        <v>74089</v>
      </c>
    </row>
    <row r="15" customFormat="false" ht="15" hidden="false" customHeight="false" outlineLevel="0" collapsed="false">
      <c r="A15" s="18" t="s">
        <v>85</v>
      </c>
      <c r="B15" s="36" t="n">
        <v>63542</v>
      </c>
      <c r="C15" s="36" t="n">
        <v>12040</v>
      </c>
      <c r="D15" s="36" t="n">
        <v>26818</v>
      </c>
      <c r="E15" s="29" t="n">
        <v>-9104</v>
      </c>
      <c r="F15" s="29" t="n">
        <v>-10387</v>
      </c>
      <c r="G15" s="37" t="n">
        <f aca="false">SUM(B15:F15)</f>
        <v>82909</v>
      </c>
    </row>
    <row r="16" customFormat="false" ht="15" hidden="false" customHeight="false" outlineLevel="0" collapsed="false">
      <c r="A16" s="18" t="s">
        <v>86</v>
      </c>
      <c r="B16" s="36" t="n">
        <v>71885</v>
      </c>
      <c r="C16" s="36" t="n">
        <v>14836</v>
      </c>
      <c r="D16" s="36" t="n">
        <v>23458</v>
      </c>
      <c r="E16" s="29" t="n">
        <v>-13163</v>
      </c>
      <c r="F16" s="29" t="n">
        <v>-28930</v>
      </c>
      <c r="G16" s="37" t="n">
        <f aca="false">SUM(B16:F16)</f>
        <v>68086</v>
      </c>
    </row>
    <row r="17" customFormat="false" ht="15" hidden="false" customHeight="false" outlineLevel="0" collapsed="false">
      <c r="A17" s="18" t="s">
        <v>87</v>
      </c>
      <c r="B17" s="36" t="n">
        <v>62282</v>
      </c>
      <c r="C17" s="36" t="n">
        <v>13449</v>
      </c>
      <c r="D17" s="36" t="n">
        <v>25316</v>
      </c>
      <c r="E17" s="29" t="n">
        <v>-4683</v>
      </c>
      <c r="F17" s="29" t="n">
        <v>-14234</v>
      </c>
      <c r="G17" s="37" t="n">
        <f aca="false">SUM(B17:F17)</f>
        <v>82130</v>
      </c>
    </row>
    <row r="18" customFormat="false" ht="15" hidden="false" customHeight="false" outlineLevel="0" collapsed="false">
      <c r="A18" s="21" t="s">
        <v>88</v>
      </c>
      <c r="B18" s="22" t="n">
        <f aca="false">SUM(B6:B17)</f>
        <v>747099</v>
      </c>
      <c r="C18" s="22" t="n">
        <f aca="false">SUM(C6:C17)</f>
        <v>121026</v>
      </c>
      <c r="D18" s="22" t="n">
        <f aca="false">SUM(D6:D17)</f>
        <v>261624</v>
      </c>
      <c r="E18" s="22" t="n">
        <f aca="false">SUM(E6:E17)</f>
        <v>-97866</v>
      </c>
      <c r="F18" s="22" t="n">
        <f aca="false">SUM(F6:F17)</f>
        <v>-172121</v>
      </c>
      <c r="G18" s="35" t="n">
        <f aca="false">SUM(B18:F18)</f>
        <v>859762</v>
      </c>
    </row>
    <row r="20" customFormat="false" ht="15" hidden="false" customHeight="false" outlineLevel="0" collapsed="false">
      <c r="A20" s="1" t="s">
        <v>89</v>
      </c>
    </row>
    <row r="21" customFormat="false" ht="15" hidden="false" customHeight="false" outlineLevel="0" collapsed="false">
      <c r="A21" s="24" t="s">
        <v>7</v>
      </c>
      <c r="B21" s="24"/>
      <c r="C21" s="24"/>
      <c r="D21" s="24"/>
      <c r="E21" s="38" t="n">
        <f aca="false">(B18+C18+D18)/-(E18+F18)</f>
        <v>4.18445702941253</v>
      </c>
    </row>
    <row r="22" customFormat="false" ht="15" hidden="false" customHeight="false" outlineLevel="0" collapsed="false">
      <c r="A22" s="24" t="s">
        <v>135</v>
      </c>
      <c r="B22" s="24"/>
      <c r="C22" s="24"/>
      <c r="D22" s="24"/>
      <c r="E22" s="39" t="n">
        <f aca="false">B18+C18</f>
        <v>868125</v>
      </c>
    </row>
    <row r="23" customFormat="false" ht="15" hidden="false" customHeight="false" outlineLevel="0" collapsed="false">
      <c r="A23" s="24" t="s">
        <v>136</v>
      </c>
      <c r="B23" s="24"/>
      <c r="C23" s="24"/>
      <c r="D23" s="24"/>
      <c r="E23" s="40" t="n">
        <f aca="false">-(E18+F18)</f>
        <v>269987</v>
      </c>
    </row>
    <row r="25" customFormat="false" ht="15" hidden="false" customHeight="false" outlineLevel="0" collapsed="false">
      <c r="A25" s="14" t="s">
        <v>137</v>
      </c>
      <c r="B25" s="14"/>
      <c r="C25" s="14"/>
      <c r="D25" s="14"/>
      <c r="E25" s="14"/>
      <c r="F25" s="14"/>
      <c r="G25" s="14"/>
    </row>
  </sheetData>
  <mergeCells count="4">
    <mergeCell ref="A21:D21"/>
    <mergeCell ref="A22:D22"/>
    <mergeCell ref="A23:D23"/>
    <mergeCell ref="A25:G25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3" min="2" style="0" width="18"/>
    <col collapsed="false" customWidth="true" hidden="false" outlineLevel="0" max="4" min="4" style="0" width="14"/>
  </cols>
  <sheetData>
    <row r="1" customFormat="false" ht="13.5" hidden="false" customHeight="true" outlineLevel="0" collapsed="false">
      <c r="A1" s="1" t="s">
        <v>138</v>
      </c>
    </row>
    <row r="2" customFormat="false" ht="24" hidden="false" customHeight="true" outlineLevel="0" collapsed="false">
      <c r="A2" s="2" t="s">
        <v>139</v>
      </c>
    </row>
    <row r="3" customFormat="false" ht="15" hidden="false" customHeight="false" outlineLevel="0" collapsed="false">
      <c r="A3" s="3" t="s">
        <v>140</v>
      </c>
    </row>
    <row r="5" customFormat="false" ht="18" hidden="false" customHeight="true" outlineLevel="0" collapsed="false">
      <c r="A5" s="16" t="s">
        <v>141</v>
      </c>
      <c r="B5" s="17" t="s">
        <v>142</v>
      </c>
      <c r="C5" s="17" t="s">
        <v>143</v>
      </c>
      <c r="D5" s="17" t="s">
        <v>144</v>
      </c>
    </row>
    <row r="6" customFormat="false" ht="15" hidden="false" customHeight="false" outlineLevel="0" collapsed="false">
      <c r="A6" s="18" t="s">
        <v>145</v>
      </c>
      <c r="B6" s="19" t="n">
        <v>253917</v>
      </c>
      <c r="C6" s="19" t="n">
        <f aca="false">B6*12</f>
        <v>3047004</v>
      </c>
      <c r="D6" s="20" t="n">
        <f aca="false">B6/B11</f>
        <v>0.339871074477512</v>
      </c>
    </row>
    <row r="7" customFormat="false" ht="15" hidden="false" customHeight="false" outlineLevel="0" collapsed="false">
      <c r="A7" s="18" t="s">
        <v>146</v>
      </c>
      <c r="B7" s="19" t="n">
        <v>232451</v>
      </c>
      <c r="C7" s="19" t="n">
        <f aca="false">B7*12</f>
        <v>2789412</v>
      </c>
      <c r="D7" s="20" t="n">
        <f aca="false">B7/B11</f>
        <v>0.3111385654894</v>
      </c>
    </row>
    <row r="8" customFormat="false" ht="15" hidden="false" customHeight="false" outlineLevel="0" collapsed="false">
      <c r="A8" s="18" t="s">
        <v>147</v>
      </c>
      <c r="B8" s="19" t="n">
        <v>143071</v>
      </c>
      <c r="C8" s="19" t="n">
        <f aca="false">B8*12</f>
        <v>1716852</v>
      </c>
      <c r="D8" s="20" t="n">
        <f aca="false">B8/B11</f>
        <v>0.191502319642135</v>
      </c>
    </row>
    <row r="9" customFormat="false" ht="15" hidden="false" customHeight="false" outlineLevel="0" collapsed="false">
      <c r="A9" s="18" t="s">
        <v>148</v>
      </c>
      <c r="B9" s="19" t="n">
        <v>86564</v>
      </c>
      <c r="C9" s="19" t="n">
        <f aca="false">B9*12</f>
        <v>1038768</v>
      </c>
      <c r="D9" s="20" t="n">
        <f aca="false">B9/B11</f>
        <v>0.115866994691459</v>
      </c>
    </row>
    <row r="10" customFormat="false" ht="15" hidden="false" customHeight="false" outlineLevel="0" collapsed="false">
      <c r="A10" s="18" t="s">
        <v>149</v>
      </c>
      <c r="B10" s="19" t="n">
        <v>31095</v>
      </c>
      <c r="C10" s="19" t="n">
        <f aca="false">B10*12</f>
        <v>373140</v>
      </c>
      <c r="D10" s="20" t="n">
        <f aca="false">B10/B11</f>
        <v>0.0416210456994932</v>
      </c>
    </row>
    <row r="11" customFormat="false" ht="15" hidden="false" customHeight="false" outlineLevel="0" collapsed="false">
      <c r="A11" s="21" t="s">
        <v>50</v>
      </c>
      <c r="B11" s="22" t="n">
        <f aca="false">SUM(B6:B10)</f>
        <v>747098</v>
      </c>
      <c r="C11" s="22" t="n">
        <f aca="false">B11*12</f>
        <v>8965176</v>
      </c>
      <c r="D11" s="23" t="n">
        <f aca="false">B11/B11</f>
        <v>1</v>
      </c>
    </row>
    <row r="13" customFormat="false" ht="15" hidden="false" customHeight="false" outlineLevel="0" collapsed="false">
      <c r="A13" s="14" t="s">
        <v>150</v>
      </c>
      <c r="B13" s="14"/>
      <c r="C13" s="14"/>
      <c r="D13" s="14"/>
    </row>
  </sheetData>
  <mergeCells count="1">
    <mergeCell ref="A13:D13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7" min="5" style="0" width="12"/>
  </cols>
  <sheetData>
    <row r="1" customFormat="false" ht="13.5" hidden="false" customHeight="true" outlineLevel="0" collapsed="false">
      <c r="A1" s="1" t="s">
        <v>151</v>
      </c>
    </row>
    <row r="2" customFormat="false" ht="24" hidden="false" customHeight="true" outlineLevel="0" collapsed="false">
      <c r="A2" s="2" t="s">
        <v>152</v>
      </c>
    </row>
    <row r="3" customFormat="false" ht="15" hidden="false" customHeight="false" outlineLevel="0" collapsed="false">
      <c r="A3" s="3" t="s">
        <v>153</v>
      </c>
    </row>
    <row r="5" customFormat="false" ht="15" hidden="false" customHeight="false" outlineLevel="0" collapsed="false">
      <c r="A5" s="15" t="s">
        <v>154</v>
      </c>
      <c r="E5" s="15" t="s">
        <v>155</v>
      </c>
    </row>
    <row r="6" customFormat="false" ht="18" hidden="false" customHeight="true" outlineLevel="0" collapsed="false">
      <c r="A6" s="16" t="s">
        <v>156</v>
      </c>
      <c r="B6" s="17" t="s">
        <v>157</v>
      </c>
      <c r="C6" s="17" t="s">
        <v>158</v>
      </c>
      <c r="E6" s="16" t="s">
        <v>69</v>
      </c>
      <c r="F6" s="17" t="s">
        <v>145</v>
      </c>
      <c r="G6" s="17" t="s">
        <v>146</v>
      </c>
    </row>
    <row r="7" customFormat="false" ht="15" hidden="false" customHeight="false" outlineLevel="0" collapsed="false">
      <c r="A7" s="18" t="s">
        <v>145</v>
      </c>
      <c r="B7" s="20" t="n">
        <v>0.72</v>
      </c>
      <c r="C7" s="33" t="n">
        <f aca="false">B7*261622</f>
        <v>188367.84</v>
      </c>
      <c r="E7" s="18" t="s">
        <v>76</v>
      </c>
      <c r="F7" s="20" t="n">
        <v>1</v>
      </c>
      <c r="G7" s="20" t="n">
        <v>1</v>
      </c>
    </row>
    <row r="8" customFormat="false" ht="15" hidden="false" customHeight="false" outlineLevel="0" collapsed="false">
      <c r="A8" s="18" t="s">
        <v>146</v>
      </c>
      <c r="B8" s="20" t="n">
        <v>0.28</v>
      </c>
      <c r="C8" s="33" t="n">
        <f aca="false">B8*261622</f>
        <v>73254.16</v>
      </c>
      <c r="E8" s="18" t="s">
        <v>77</v>
      </c>
      <c r="F8" s="20" t="n">
        <v>1</v>
      </c>
      <c r="G8" s="20" t="n">
        <v>1</v>
      </c>
    </row>
    <row r="9" customFormat="false" ht="15" hidden="false" customHeight="false" outlineLevel="0" collapsed="false">
      <c r="A9" s="21" t="s">
        <v>50</v>
      </c>
      <c r="B9" s="23" t="n">
        <f aca="false">SUM(B7:B8)</f>
        <v>1</v>
      </c>
      <c r="C9" s="22" t="n">
        <f aca="false">SUM(C7:C8)</f>
        <v>261622</v>
      </c>
      <c r="E9" s="18" t="s">
        <v>78</v>
      </c>
      <c r="F9" s="20" t="n">
        <v>1.01</v>
      </c>
      <c r="G9" s="20" t="n">
        <v>1</v>
      </c>
    </row>
    <row r="10" customFormat="false" ht="15" hidden="false" customHeight="false" outlineLevel="0" collapsed="false">
      <c r="E10" s="18" t="s">
        <v>79</v>
      </c>
      <c r="F10" s="20" t="n">
        <v>0.99</v>
      </c>
      <c r="G10" s="20" t="n">
        <v>1</v>
      </c>
    </row>
    <row r="11" customFormat="false" ht="15" hidden="false" customHeight="false" outlineLevel="0" collapsed="false">
      <c r="E11" s="18" t="s">
        <v>80</v>
      </c>
      <c r="F11" s="20" t="n">
        <v>1</v>
      </c>
      <c r="G11" s="20" t="n">
        <v>1.01</v>
      </c>
    </row>
    <row r="12" customFormat="false" ht="15" hidden="false" customHeight="false" outlineLevel="0" collapsed="false">
      <c r="E12" s="18" t="s">
        <v>81</v>
      </c>
      <c r="F12" s="20" t="n">
        <v>1</v>
      </c>
      <c r="G12" s="20" t="n">
        <v>1</v>
      </c>
    </row>
    <row r="13" customFormat="false" ht="15" hidden="false" customHeight="false" outlineLevel="0" collapsed="false">
      <c r="E13" s="18" t="s">
        <v>82</v>
      </c>
      <c r="F13" s="20" t="n">
        <v>1.01</v>
      </c>
      <c r="G13" s="20" t="n">
        <v>1</v>
      </c>
    </row>
    <row r="14" customFormat="false" ht="15" hidden="false" customHeight="false" outlineLevel="0" collapsed="false">
      <c r="E14" s="18" t="s">
        <v>83</v>
      </c>
      <c r="F14" s="20" t="n">
        <v>1</v>
      </c>
      <c r="G14" s="20" t="n">
        <v>1</v>
      </c>
    </row>
    <row r="15" customFormat="false" ht="15" hidden="false" customHeight="false" outlineLevel="0" collapsed="false">
      <c r="E15" s="18" t="s">
        <v>84</v>
      </c>
      <c r="F15" s="20" t="n">
        <v>1</v>
      </c>
      <c r="G15" s="20" t="n">
        <v>0.99</v>
      </c>
    </row>
    <row r="16" customFormat="false" ht="15" hidden="false" customHeight="false" outlineLevel="0" collapsed="false">
      <c r="E16" s="18" t="s">
        <v>85</v>
      </c>
      <c r="F16" s="20" t="n">
        <v>1.01</v>
      </c>
      <c r="G16" s="20" t="n">
        <v>1</v>
      </c>
    </row>
    <row r="17" customFormat="false" ht="15" hidden="false" customHeight="false" outlineLevel="0" collapsed="false">
      <c r="E17" s="18" t="s">
        <v>86</v>
      </c>
      <c r="F17" s="20" t="n">
        <v>0.98</v>
      </c>
      <c r="G17" s="20" t="n">
        <v>1.01</v>
      </c>
    </row>
    <row r="18" customFormat="false" ht="15" hidden="false" customHeight="false" outlineLevel="0" collapsed="false">
      <c r="E18" s="18" t="s">
        <v>87</v>
      </c>
      <c r="F18" s="20" t="n">
        <v>1.01</v>
      </c>
      <c r="G18" s="20" t="n">
        <v>1</v>
      </c>
    </row>
    <row r="20" customFormat="false" ht="15" hidden="false" customHeight="false" outlineLevel="0" collapsed="false">
      <c r="A20" s="14" t="s">
        <v>159</v>
      </c>
      <c r="B20" s="14"/>
      <c r="C20" s="14"/>
      <c r="D20" s="14"/>
      <c r="E20" s="14"/>
      <c r="F20" s="14"/>
      <c r="G20" s="14"/>
    </row>
  </sheetData>
  <mergeCells count="1">
    <mergeCell ref="A20:G20"/>
  </mergeCell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2026-06-07T13:51:04Z</dcterms:created>
  <dc:creator>openpyxl</dc:creator>
  <dc:description/>
  <dc:language>en-US</dc:language>
  <cp:lastModifiedBy/>
  <dcterms:modified xsi:type="dcterms:W3CDTF">2026-06-07T13:51:06Z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